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/>
  <mc:AlternateContent xmlns:mc="http://schemas.openxmlformats.org/markup-compatibility/2006">
    <mc:Choice Requires="x15">
      <x15ac:absPath xmlns:x15ac="http://schemas.microsoft.com/office/spreadsheetml/2010/11/ac" url="O:\Z výběry\AKCE\2024\014 - Oprava komínů - budova UZQ\Příprava VZ\"/>
    </mc:Choice>
  </mc:AlternateContent>
  <xr:revisionPtr revIDLastSave="0" documentId="13_ncr:1_{F9F9157D-5D07-45BE-9CCC-5E94A55594CB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Rekapitulace stavby" sheetId="1" r:id="rId1"/>
    <sheet name="MT-23-002 - Oprava komínů..." sheetId="2" r:id="rId2"/>
  </sheets>
  <definedNames>
    <definedName name="_xlnm._FilterDatabase" localSheetId="1" hidden="1">'MT-23-002 - Oprava komínů...'!$C$122:$K$477</definedName>
    <definedName name="_xlnm.Print_Titles" localSheetId="1">'MT-23-002 - Oprava komínů...'!$122:$122</definedName>
    <definedName name="_xlnm.Print_Titles" localSheetId="0">'Rekapitulace stavby'!$92:$92</definedName>
    <definedName name="_xlnm.Print_Area" localSheetId="1">'MT-23-002 - Oprava komínů...'!$C$4:$J$76,'MT-23-002 - Oprava komínů...'!$C$112:$J$477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477" i="2"/>
  <c r="BH477" i="2"/>
  <c r="BG477" i="2"/>
  <c r="BF477" i="2"/>
  <c r="T477" i="2"/>
  <c r="R477" i="2"/>
  <c r="P477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47" i="2"/>
  <c r="BH447" i="2"/>
  <c r="BG447" i="2"/>
  <c r="BF447" i="2"/>
  <c r="T447" i="2"/>
  <c r="R447" i="2"/>
  <c r="P447" i="2"/>
  <c r="BI429" i="2"/>
  <c r="BH429" i="2"/>
  <c r="BG429" i="2"/>
  <c r="BF429" i="2"/>
  <c r="T429" i="2"/>
  <c r="R429" i="2"/>
  <c r="P429" i="2"/>
  <c r="BI413" i="2"/>
  <c r="BH413" i="2"/>
  <c r="BG413" i="2"/>
  <c r="BF413" i="2"/>
  <c r="T413" i="2"/>
  <c r="R413" i="2"/>
  <c r="P413" i="2"/>
  <c r="BI396" i="2"/>
  <c r="BH396" i="2"/>
  <c r="BG396" i="2"/>
  <c r="BF396" i="2"/>
  <c r="T396" i="2"/>
  <c r="R396" i="2"/>
  <c r="P396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63" i="2"/>
  <c r="BH363" i="2"/>
  <c r="BG363" i="2"/>
  <c r="BF363" i="2"/>
  <c r="T363" i="2"/>
  <c r="R363" i="2"/>
  <c r="P363" i="2"/>
  <c r="BI354" i="2"/>
  <c r="BH354" i="2"/>
  <c r="BG354" i="2"/>
  <c r="BF354" i="2"/>
  <c r="T354" i="2"/>
  <c r="R354" i="2"/>
  <c r="P354" i="2"/>
  <c r="BI346" i="2"/>
  <c r="BH346" i="2"/>
  <c r="BG346" i="2"/>
  <c r="BF346" i="2"/>
  <c r="T346" i="2"/>
  <c r="R346" i="2"/>
  <c r="P346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T309" i="2"/>
  <c r="R310" i="2"/>
  <c r="R309" i="2" s="1"/>
  <c r="P310" i="2"/>
  <c r="P309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73" i="2"/>
  <c r="BH273" i="2"/>
  <c r="BG273" i="2"/>
  <c r="BF273" i="2"/>
  <c r="T273" i="2"/>
  <c r="R273" i="2"/>
  <c r="P273" i="2"/>
  <c r="BI265" i="2"/>
  <c r="BH265" i="2"/>
  <c r="BG265" i="2"/>
  <c r="BF265" i="2"/>
  <c r="T265" i="2"/>
  <c r="R265" i="2"/>
  <c r="P265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68" i="2"/>
  <c r="BH168" i="2"/>
  <c r="BG168" i="2"/>
  <c r="BF168" i="2"/>
  <c r="T168" i="2"/>
  <c r="R168" i="2"/>
  <c r="P168" i="2"/>
  <c r="BI157" i="2"/>
  <c r="BH157" i="2"/>
  <c r="BG157" i="2"/>
  <c r="BF157" i="2"/>
  <c r="T157" i="2"/>
  <c r="R157" i="2"/>
  <c r="P157" i="2"/>
  <c r="BI144" i="2"/>
  <c r="BH144" i="2"/>
  <c r="BG144" i="2"/>
  <c r="BF144" i="2"/>
  <c r="T144" i="2"/>
  <c r="R144" i="2"/>
  <c r="P144" i="2"/>
  <c r="BI135" i="2"/>
  <c r="BH135" i="2"/>
  <c r="BG135" i="2"/>
  <c r="BF135" i="2"/>
  <c r="T135" i="2"/>
  <c r="R135" i="2"/>
  <c r="P135" i="2"/>
  <c r="BI126" i="2"/>
  <c r="BH126" i="2"/>
  <c r="BG126" i="2"/>
  <c r="BF126" i="2"/>
  <c r="T126" i="2"/>
  <c r="R126" i="2"/>
  <c r="P126" i="2"/>
  <c r="J120" i="2"/>
  <c r="F120" i="2"/>
  <c r="J119" i="2"/>
  <c r="F119" i="2"/>
  <c r="F117" i="2"/>
  <c r="E115" i="2"/>
  <c r="J90" i="2"/>
  <c r="F90" i="2"/>
  <c r="J89" i="2"/>
  <c r="F89" i="2"/>
  <c r="F87" i="2"/>
  <c r="E85" i="2"/>
  <c r="J10" i="2"/>
  <c r="J87" i="2" s="1"/>
  <c r="L90" i="1"/>
  <c r="AM90" i="1"/>
  <c r="AM89" i="1"/>
  <c r="L89" i="1"/>
  <c r="AM87" i="1"/>
  <c r="L87" i="1"/>
  <c r="L85" i="1"/>
  <c r="L84" i="1"/>
  <c r="BK429" i="2"/>
  <c r="BK307" i="2"/>
  <c r="J255" i="2"/>
  <c r="J396" i="2"/>
  <c r="J304" i="2"/>
  <c r="J240" i="2"/>
  <c r="BK464" i="2"/>
  <c r="J144" i="2"/>
  <c r="BK252" i="2"/>
  <c r="BK293" i="2"/>
  <c r="BK213" i="2"/>
  <c r="J413" i="2"/>
  <c r="J305" i="2"/>
  <c r="BK126" i="2"/>
  <c r="J331" i="2"/>
  <c r="J178" i="2"/>
  <c r="BK468" i="2"/>
  <c r="J464" i="2"/>
  <c r="BK329" i="2"/>
  <c r="J246" i="2"/>
  <c r="J195" i="2"/>
  <c r="BK396" i="2"/>
  <c r="BK302" i="2"/>
  <c r="J251" i="2"/>
  <c r="BK144" i="2"/>
  <c r="J242" i="2"/>
  <c r="J214" i="2"/>
  <c r="J429" i="2"/>
  <c r="J265" i="2"/>
  <c r="BK373" i="2"/>
  <c r="BK273" i="2"/>
  <c r="J168" i="2"/>
  <c r="J313" i="2"/>
  <c r="BK157" i="2"/>
  <c r="J346" i="2"/>
  <c r="BK214" i="2"/>
  <c r="J477" i="2"/>
  <c r="BK465" i="2"/>
  <c r="BK292" i="2"/>
  <c r="BK197" i="2"/>
  <c r="J314" i="2"/>
  <c r="J292" i="2"/>
  <c r="BK246" i="2"/>
  <c r="BK265" i="2"/>
  <c r="J235" i="2"/>
  <c r="J241" i="2"/>
  <c r="BK313" i="2"/>
  <c r="J447" i="2"/>
  <c r="BK290" i="2"/>
  <c r="BK240" i="2"/>
  <c r="J135" i="2"/>
  <c r="J256" i="2"/>
  <c r="BK256" i="2"/>
  <c r="J468" i="2"/>
  <c r="BK310" i="2"/>
  <c r="BK242" i="2"/>
  <c r="J310" i="2"/>
  <c r="J293" i="2"/>
  <c r="J253" i="2"/>
  <c r="BK354" i="2"/>
  <c r="J289" i="2"/>
  <c r="BK178" i="2"/>
  <c r="J213" i="2"/>
  <c r="BK463" i="2"/>
  <c r="BK231" i="2"/>
  <c r="BK304" i="2"/>
  <c r="J231" i="2"/>
  <c r="BK177" i="2"/>
  <c r="BK314" i="2"/>
  <c r="BK235" i="2"/>
  <c r="J463" i="2"/>
  <c r="J306" i="2"/>
  <c r="BK477" i="2"/>
  <c r="J466" i="2"/>
  <c r="J363" i="2"/>
  <c r="BK305" i="2"/>
  <c r="BK251" i="2"/>
  <c r="BK196" i="2"/>
  <c r="J372" i="2"/>
  <c r="J197" i="2"/>
  <c r="BK375" i="2"/>
  <c r="J302" i="2"/>
  <c r="BK135" i="2"/>
  <c r="BK413" i="2"/>
  <c r="BK289" i="2"/>
  <c r="J375" i="2"/>
  <c r="BK253" i="2"/>
  <c r="BK363" i="2"/>
  <c r="J196" i="2"/>
  <c r="J373" i="2"/>
  <c r="BK168" i="2"/>
  <c r="J465" i="2"/>
  <c r="BK346" i="2"/>
  <c r="BK255" i="2"/>
  <c r="J329" i="2"/>
  <c r="J290" i="2"/>
  <c r="J157" i="2"/>
  <c r="BK331" i="2"/>
  <c r="BK198" i="2"/>
  <c r="J177" i="2"/>
  <c r="J307" i="2"/>
  <c r="J354" i="2"/>
  <c r="BK241" i="2"/>
  <c r="J198" i="2"/>
  <c r="BK447" i="2"/>
  <c r="BK306" i="2"/>
  <c r="BK195" i="2"/>
  <c r="J252" i="2"/>
  <c r="J126" i="2"/>
  <c r="BK466" i="2"/>
  <c r="BK372" i="2"/>
  <c r="J273" i="2"/>
  <c r="AS94" i="1"/>
  <c r="BK125" i="2" l="1"/>
  <c r="J125" i="2" s="1"/>
  <c r="J96" i="2" s="1"/>
  <c r="R167" i="2"/>
  <c r="T291" i="2"/>
  <c r="BK312" i="2"/>
  <c r="J312" i="2" s="1"/>
  <c r="J102" i="2" s="1"/>
  <c r="P330" i="2"/>
  <c r="P125" i="2"/>
  <c r="P167" i="2"/>
  <c r="BK291" i="2"/>
  <c r="J291" i="2" s="1"/>
  <c r="J99" i="2" s="1"/>
  <c r="BK330" i="2"/>
  <c r="J330" i="2" s="1"/>
  <c r="J103" i="2" s="1"/>
  <c r="R330" i="2"/>
  <c r="BK167" i="2"/>
  <c r="J167" i="2"/>
  <c r="J97" i="2" s="1"/>
  <c r="R230" i="2"/>
  <c r="R312" i="2"/>
  <c r="BK374" i="2"/>
  <c r="J374" i="2" s="1"/>
  <c r="J104" i="2" s="1"/>
  <c r="BK467" i="2"/>
  <c r="J467" i="2" s="1"/>
  <c r="J105" i="2" s="1"/>
  <c r="T125" i="2"/>
  <c r="T230" i="2"/>
  <c r="T312" i="2"/>
  <c r="P374" i="2"/>
  <c r="P230" i="2"/>
  <c r="T330" i="2"/>
  <c r="P467" i="2"/>
  <c r="P311" i="2" s="1"/>
  <c r="T167" i="2"/>
  <c r="R291" i="2"/>
  <c r="R374" i="2"/>
  <c r="R467" i="2"/>
  <c r="R125" i="2"/>
  <c r="BK230" i="2"/>
  <c r="J230" i="2"/>
  <c r="J98" i="2"/>
  <c r="P291" i="2"/>
  <c r="P312" i="2"/>
  <c r="T374" i="2"/>
  <c r="T467" i="2"/>
  <c r="BK309" i="2"/>
  <c r="J309" i="2" s="1"/>
  <c r="J100" i="2" s="1"/>
  <c r="J117" i="2"/>
  <c r="BE144" i="2"/>
  <c r="BE465" i="2"/>
  <c r="BE466" i="2"/>
  <c r="BE468" i="2"/>
  <c r="BE477" i="2"/>
  <c r="BE177" i="2"/>
  <c r="BE231" i="2"/>
  <c r="BE240" i="2"/>
  <c r="BE241" i="2"/>
  <c r="BE304" i="2"/>
  <c r="BE314" i="2"/>
  <c r="BE354" i="2"/>
  <c r="BE363" i="2"/>
  <c r="BE198" i="2"/>
  <c r="BE242" i="2"/>
  <c r="BE251" i="2"/>
  <c r="BE290" i="2"/>
  <c r="BE331" i="2"/>
  <c r="BE373" i="2"/>
  <c r="BE396" i="2"/>
  <c r="BE235" i="2"/>
  <c r="BE246" i="2"/>
  <c r="BE256" i="2"/>
  <c r="BE310" i="2"/>
  <c r="BE372" i="2"/>
  <c r="BE126" i="2"/>
  <c r="BE135" i="2"/>
  <c r="BE178" i="2"/>
  <c r="BE195" i="2"/>
  <c r="BE214" i="2"/>
  <c r="BE447" i="2"/>
  <c r="BE196" i="2"/>
  <c r="BE197" i="2"/>
  <c r="BE252" i="2"/>
  <c r="BE273" i="2"/>
  <c r="BE289" i="2"/>
  <c r="BE302" i="2"/>
  <c r="BE306" i="2"/>
  <c r="BE307" i="2"/>
  <c r="BE346" i="2"/>
  <c r="BE375" i="2"/>
  <c r="BE253" i="2"/>
  <c r="BE255" i="2"/>
  <c r="BE292" i="2"/>
  <c r="BE293" i="2"/>
  <c r="BE313" i="2"/>
  <c r="BE329" i="2"/>
  <c r="BE429" i="2"/>
  <c r="BE463" i="2"/>
  <c r="BE157" i="2"/>
  <c r="BE168" i="2"/>
  <c r="BE213" i="2"/>
  <c r="BE265" i="2"/>
  <c r="BE305" i="2"/>
  <c r="BE413" i="2"/>
  <c r="BE464" i="2"/>
  <c r="F35" i="2"/>
  <c r="BD95" i="1" s="1"/>
  <c r="BD94" i="1" s="1"/>
  <c r="W33" i="1" s="1"/>
  <c r="J32" i="2"/>
  <c r="AW95" i="1" s="1"/>
  <c r="F33" i="2"/>
  <c r="BB95" i="1" s="1"/>
  <c r="BB94" i="1" s="1"/>
  <c r="AX94" i="1" s="1"/>
  <c r="F34" i="2"/>
  <c r="BC95" i="1" s="1"/>
  <c r="BC94" i="1" s="1"/>
  <c r="W32" i="1" s="1"/>
  <c r="F32" i="2"/>
  <c r="BA95" i="1" s="1"/>
  <c r="BA94" i="1" s="1"/>
  <c r="W30" i="1" s="1"/>
  <c r="R124" i="2" l="1"/>
  <c r="T124" i="2"/>
  <c r="P124" i="2"/>
  <c r="P123" i="2" s="1"/>
  <c r="AU95" i="1" s="1"/>
  <c r="AU94" i="1" s="1"/>
  <c r="T311" i="2"/>
  <c r="R311" i="2"/>
  <c r="BK124" i="2"/>
  <c r="J124" i="2" s="1"/>
  <c r="J95" i="2" s="1"/>
  <c r="BK311" i="2"/>
  <c r="J311" i="2" s="1"/>
  <c r="J101" i="2" s="1"/>
  <c r="W31" i="1"/>
  <c r="AW94" i="1"/>
  <c r="AK30" i="1" s="1"/>
  <c r="AY94" i="1"/>
  <c r="J31" i="2"/>
  <c r="AV95" i="1" s="1"/>
  <c r="AT95" i="1" s="1"/>
  <c r="F31" i="2"/>
  <c r="AZ95" i="1" s="1"/>
  <c r="AZ94" i="1" s="1"/>
  <c r="AV94" i="1" s="1"/>
  <c r="AK29" i="1" s="1"/>
  <c r="T123" i="2" l="1"/>
  <c r="R123" i="2"/>
  <c r="BK123" i="2"/>
  <c r="J123" i="2"/>
  <c r="J28" i="2" s="1"/>
  <c r="AG95" i="1" s="1"/>
  <c r="AG94" i="1" s="1"/>
  <c r="W29" i="1"/>
  <c r="AT94" i="1"/>
  <c r="AK26" i="1" l="1"/>
  <c r="AK35" i="1" s="1"/>
  <c r="AN94" i="1"/>
  <c r="J37" i="2"/>
  <c r="J94" i="2"/>
  <c r="AN95" i="1"/>
</calcChain>
</file>

<file path=xl/sharedStrings.xml><?xml version="1.0" encoding="utf-8"?>
<sst xmlns="http://schemas.openxmlformats.org/spreadsheetml/2006/main" count="3837" uniqueCount="435">
  <si>
    <t>Export Komplet</t>
  </si>
  <si>
    <t/>
  </si>
  <si>
    <t>2.0</t>
  </si>
  <si>
    <t>False</t>
  </si>
  <si>
    <t>{2fe4465a-68cb-439b-bfab-86b5f8b3de60}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</si>
  <si>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</si>
  <si>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</si>
  <si>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</si>
  <si>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</si>
  <si>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</si>
  <si>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</si>
  <si>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</si>
  <si>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</si>
  <si>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MT-23-002</t>
  </si>
  <si>
    <t>Stavba:</t>
  </si>
  <si>
    <t>Oprava komínů - Stomatologická klinika na ul. Palackého 700/12 v Olomouci</t>
  </si>
  <si>
    <t>KSO:</t>
  </si>
  <si>
    <t>CC-CZ:</t>
  </si>
  <si>
    <t>Místo:</t>
  </si>
  <si>
    <t>Stomatologická klinika</t>
  </si>
  <si>
    <t>Datum:</t>
  </si>
  <si>
    <t>15. 6. 2023</t>
  </si>
  <si>
    <t>Zadavatel:</t>
  </si>
  <si>
    <t>IČ:</t>
  </si>
  <si>
    <t>Fakultní nemocnice Olomouc</t>
  </si>
  <si>
    <t>DIČ:</t>
  </si>
  <si>
    <t>Zhotovitel:</t>
  </si>
  <si>
    <t>na základě výběrového řízení</t>
  </si>
  <si>
    <t>Projektant:</t>
  </si>
  <si>
    <t>Ing. Martin Trokan</t>
  </si>
  <si>
    <t>True</t>
  </si>
  <si>
    <t>Zpracovatel:</t>
  </si>
  <si>
    <t>Tomáš Slíva</t>
  </si>
  <si>
    <t>Poznámka:</t>
  </si>
  <si>
    <t xml:space="preserve">Položkový rozpočet je zpracován dle PD "Klinika zubního lékařství na ul. Palackého 700/12 v Olomouci – OPRAVA KOMÍNŮ " vypracované Ing. Martinem Trokanem z data 6/2023 ve stupni studie._x000D_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</si>
  <si>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</si>
  <si>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</si>
  <si>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</si>
  <si>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</si>
  <si>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</si>
  <si>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</si>
  <si>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</si>
  <si>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</si>
  <si>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</si>
  <si>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</si>
  <si>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</si>
  <si>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</si>
  <si>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</si>
  <si>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</si>
  <si>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</si>
  <si>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</si>
  <si>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</si>
  <si>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</si>
  <si>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</si>
  <si>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</si>
  <si>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</si>
  <si>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</si>
  <si>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</si>
  <si>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</si>
  <si>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</si>
  <si>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</si>
  <si>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</si>
  <si>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</si>
  <si>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</si>
  <si>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</si>
  <si>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</si>
  <si>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</si>
  <si>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</si>
  <si>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</si>
  <si>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</si>
  <si>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</si>
  <si>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</si>
  <si>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</si>
  <si>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</si>
  <si>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</si>
  <si>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</si>
  <si>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</si>
  <si>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</si>
  <si>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</si>
  <si>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</si>
  <si>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</si>
  <si>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</si>
  <si>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</si>
  <si>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</si>
  <si>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 xml:space="preserve">Položkový rozpočet je zpracován dle PD "Klinika zubního lékařství na ul. Palackého 700/12 v Olomouci – OPRAVA KOMÍNŮ " vypracované Ing. Martinem Trokanem z data 6/2023 ve stupni studie.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</si>
  <si>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</si>
  <si>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</si>
  <si>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</si>
  <si>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</si>
  <si>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</si>
  <si>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</si>
  <si>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</si>
  <si>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</si>
  <si>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</si>
  <si>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</si>
  <si>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</si>
  <si>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</si>
  <si>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</si>
  <si>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</si>
  <si>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</si>
  <si>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</si>
  <si>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</si>
  <si>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</si>
  <si>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</si>
  <si>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</si>
  <si>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</si>
  <si>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</si>
  <si>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</si>
  <si>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</si>
  <si>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</si>
  <si>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</si>
  <si>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</si>
  <si>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</si>
  <si>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</si>
  <si>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</si>
  <si>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</si>
  <si>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</si>
  <si>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</si>
  <si>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</si>
  <si>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</si>
  <si>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314231129</t>
  </si>
  <si>
    <t>Zdivo komínů a ventilací z cihel dl 290 mm pevnosti P20 až P 20 na MC 15</t>
  </si>
  <si>
    <t>m3</t>
  </si>
  <si>
    <t>4</t>
  </si>
  <si>
    <t>-1628855450</t>
  </si>
  <si>
    <t>VV</t>
  </si>
  <si>
    <t>Oprava komínů</t>
  </si>
  <si>
    <t>Stomatologická klinika na ul. Palackého 700/12 v Olomouci</t>
  </si>
  <si>
    <t>Výpis projektové dokumentace</t>
  </si>
  <si>
    <t>Technická zpráva</t>
  </si>
  <si>
    <t>Výkres č. 2 - Půdorys 4NP</t>
  </si>
  <si>
    <t>Výkres č. 3 - Řez AA</t>
  </si>
  <si>
    <t>1,05*0,5*2,3</t>
  </si>
  <si>
    <t>Součet</t>
  </si>
  <si>
    <t>M</t>
  </si>
  <si>
    <t>59893595</t>
  </si>
  <si>
    <t>dvířka komínová zdvojená kovová</t>
  </si>
  <si>
    <t>kus</t>
  </si>
  <si>
    <t>8</t>
  </si>
  <si>
    <t>-183511994</t>
  </si>
  <si>
    <t>1+1+1</t>
  </si>
  <si>
    <t>314231164</t>
  </si>
  <si>
    <t>Zdivo komínů a ventilací z cihel plných lícových P 60 dl 290 mm na MVC včetně spárování</t>
  </si>
  <si>
    <t>-897624800</t>
  </si>
  <si>
    <t>P</t>
  </si>
  <si>
    <t xml:space="preserve">Poznámka k položce:_x000D_
Komín  bude v prostoru půdy vyzděny z cihel plných pálených na maltu vápenocementovou , nad střešní rovinou bude vyzděný z režných červených mrazuvzdorných cihel._x000D_
Komínové zdivo na půdě bude opatřeno vápenocementovýmí omítkami s bílým nátěrem fasádní barvou._x000D_
Hlava komínu bude opatřena betonovou krycí hlavou s přesahem přes okraj komína ( min. 50 mm ). Betonové hlavice budou min. 100mm silné vyztužené kari sítěmi , po obvodě budou ze spodního líce provedeny „okapové nosy“ </t>
  </si>
  <si>
    <t>1,05*0,5*2</t>
  </si>
  <si>
    <t>Tvarování komínového těla - nadstřešní část</t>
  </si>
  <si>
    <t>1,15*0,6*0,1*3</t>
  </si>
  <si>
    <t>1,25*0,7*0,1*1</t>
  </si>
  <si>
    <t>316381116</t>
  </si>
  <si>
    <t>Komínové krycí desky tl přes 80 do 100 mm z betonu tř. C 12/15 až C 16/20 s přesahy do 70 mm</t>
  </si>
  <si>
    <t>m2</t>
  </si>
  <si>
    <t>1983160201</t>
  </si>
  <si>
    <t>Tvarování komínového těla - nadstřešní část - Krycí deska</t>
  </si>
  <si>
    <t>6</t>
  </si>
  <si>
    <t>Úpravy povrchů, podlahy a osazování výplní</t>
  </si>
  <si>
    <t>5</t>
  </si>
  <si>
    <t>613321141</t>
  </si>
  <si>
    <t>Vápenocementová omítka štuková dvouvrstvá vnitřních pilířů nebo sloupů nanášená ručně</t>
  </si>
  <si>
    <t>207646497</t>
  </si>
  <si>
    <t>(1,05+1,05+0,5+0,5)*3,4</t>
  </si>
  <si>
    <t>613321191</t>
  </si>
  <si>
    <t>Příplatek k vápenocementové omítce vnitřních sloupů za každých dalších 5 mm tloušťky ručně</t>
  </si>
  <si>
    <t>-992178222</t>
  </si>
  <si>
    <t>7</t>
  </si>
  <si>
    <t>631311125</t>
  </si>
  <si>
    <t>Mazanina tl přes 80 do 120 mm z betonu prostého bez zvýšených nároků na prostředí tř. C 20/25</t>
  </si>
  <si>
    <t>2079519560</t>
  </si>
  <si>
    <t xml:space="preserve">Poznámka k položce:_x000D_
Zrušené komíny budou u podlahy půdy zaslepeny betonovými plombami tj. betonová deska vyztužená karisítí . </t>
  </si>
  <si>
    <t>Výkres č.1 - Situace</t>
  </si>
  <si>
    <t>1,05*0,5*5*0,12</t>
  </si>
  <si>
    <t>Mezisoučet</t>
  </si>
  <si>
    <t>1,65*0,5*2*0,12</t>
  </si>
  <si>
    <t>1,05*0,5*0,12</t>
  </si>
  <si>
    <t>1,05*0,5*0,12*6</t>
  </si>
  <si>
    <t>631319012</t>
  </si>
  <si>
    <t>Příplatek k mazanině tl přes 80 do 120 mm za přehlazení povrchu</t>
  </si>
  <si>
    <t>1610047140</t>
  </si>
  <si>
    <t>9</t>
  </si>
  <si>
    <t>631319022</t>
  </si>
  <si>
    <t>Příplatek k mazanině tl přes 80 do 120 mm za přehlazení s poprášením cementem</t>
  </si>
  <si>
    <t>-353787161</t>
  </si>
  <si>
    <t>10</t>
  </si>
  <si>
    <t>631319196</t>
  </si>
  <si>
    <t>Příplatek k mazanině tl přes 80 do 120 mm za plochu do 5 m2</t>
  </si>
  <si>
    <t>1463046303</t>
  </si>
  <si>
    <t>11</t>
  </si>
  <si>
    <t>631351101</t>
  </si>
  <si>
    <t>Zřízení bednění rýh a hran v podlahách</t>
  </si>
  <si>
    <t>-62828560</t>
  </si>
  <si>
    <t>(1,05+1,05+0,5+0,5)*0,1*5</t>
  </si>
  <si>
    <t>(1,65+1,65+0,5+0,5)*0,1*2</t>
  </si>
  <si>
    <t>(1,05+1,05+0,5+0,5)*0,1</t>
  </si>
  <si>
    <t>(1,05+1,05+0,5+0,5)*0,1*7</t>
  </si>
  <si>
    <t>12</t>
  </si>
  <si>
    <t>631351102</t>
  </si>
  <si>
    <t>Odstranění bednění rýh a hran v podlahách</t>
  </si>
  <si>
    <t>230992264</t>
  </si>
  <si>
    <t>13</t>
  </si>
  <si>
    <t>631362021</t>
  </si>
  <si>
    <t>Výztuž mazanin svařovanými sítěmi Kari</t>
  </si>
  <si>
    <t>t</t>
  </si>
  <si>
    <t>-1880035793</t>
  </si>
  <si>
    <t xml:space="preserve">Síť KARI 4/10/2x3m (KA 16) - </t>
  </si>
  <si>
    <t>1,05*0,5*5*1,98/1000</t>
  </si>
  <si>
    <t>1,65*0,5*2*1,98/1000</t>
  </si>
  <si>
    <t>1,05*0,5*1,98/1000</t>
  </si>
  <si>
    <t>1,05*0,5*6*1,98/1000</t>
  </si>
  <si>
    <t>Ostatní konstrukce a práce, bourání</t>
  </si>
  <si>
    <t>14</t>
  </si>
  <si>
    <t>941111112</t>
  </si>
  <si>
    <t>Montáž lešení řadového trubkového lehkého s podlahami zatížení do 200 kg/m2 š od 0,6 do 0,9 m v přes 10 do 25 m</t>
  </si>
  <si>
    <t>-512264998</t>
  </si>
  <si>
    <t>Lešení pro osazení shozu suti a komunikační věž pro možný přístup na střechu zvně budovy.</t>
  </si>
  <si>
    <t>15*9</t>
  </si>
  <si>
    <t>941111212</t>
  </si>
  <si>
    <t>Příplatek k lešení řadovému trubkovému lehkému s podlahami š 0,9 m v 25 m za první a ZKD den použití</t>
  </si>
  <si>
    <t>24402157</t>
  </si>
  <si>
    <t>135*45 'Přepočtené koeficientem množství</t>
  </si>
  <si>
    <t>16</t>
  </si>
  <si>
    <t>941111812</t>
  </si>
  <si>
    <t>Demontáž lešení řadového trubkového lehkého s podlahami zatížení do 200 kg/m2 š od 0,6 do 0,9 m v přes 10 do 25 m</t>
  </si>
  <si>
    <t>-1347435194</t>
  </si>
  <si>
    <t>17</t>
  </si>
  <si>
    <t>941111312</t>
  </si>
  <si>
    <t>Odborná prohlídka lešení řadového trubkového lehkého s podlahami zatížení do 200 kg/m2 š od 0,6 do 1,5 m v do 25 m pl do 500 m2 zakrytého sítí</t>
  </si>
  <si>
    <t>1145416992</t>
  </si>
  <si>
    <t>18</t>
  </si>
  <si>
    <t>944511111</t>
  </si>
  <si>
    <t>Montáž ochranné sítě z textilie z umělých vláken</t>
  </si>
  <si>
    <t>-1618700213</t>
  </si>
  <si>
    <t>(1+1+9)*15</t>
  </si>
  <si>
    <t>19</t>
  </si>
  <si>
    <t>944511211</t>
  </si>
  <si>
    <t>Příplatek k ochranné síti za první a ZKD den použití</t>
  </si>
  <si>
    <t>1519897239</t>
  </si>
  <si>
    <t>165*45 'Přepočtené koeficientem množství</t>
  </si>
  <si>
    <t>20</t>
  </si>
  <si>
    <t>944511811</t>
  </si>
  <si>
    <t>Demontáž ochranné sítě z textilie z umělých vláken</t>
  </si>
  <si>
    <t>609435625</t>
  </si>
  <si>
    <t>946112115</t>
  </si>
  <si>
    <t>Montáž pojízdných věží trubkových/dílcových š do 1,6 m dl do 3,2 m vpřes 4,5 do 5,5 m</t>
  </si>
  <si>
    <t>-707007828</t>
  </si>
  <si>
    <t>22</t>
  </si>
  <si>
    <t>946112215</t>
  </si>
  <si>
    <t>Příplatek k pojízdným věžím š do 1,6 m dl do 3,2 m v do 5,5 m za první a ZKD den použití</t>
  </si>
  <si>
    <t>1598277292</t>
  </si>
  <si>
    <t>2*30 'Přepočtené koeficientem množství</t>
  </si>
  <si>
    <t>23</t>
  </si>
  <si>
    <t>946112815</t>
  </si>
  <si>
    <t>Demontáž pojízdných věží trubkových/dílcových š přes 0,9 do 1,6 m dl do 3,2 m v přes 4,5 do 5,5 m</t>
  </si>
  <si>
    <t>-775780678</t>
  </si>
  <si>
    <t>24</t>
  </si>
  <si>
    <t>949101112</t>
  </si>
  <si>
    <t>Lešení pomocné pro objekty pozemních staveb s lešeňovou podlahou v přes 1,9 do 3,5 m zatížení do 150 kg/m2</t>
  </si>
  <si>
    <t>-1728655381</t>
  </si>
  <si>
    <t>15*1,5*3</t>
  </si>
  <si>
    <t>25</t>
  </si>
  <si>
    <t>952902121</t>
  </si>
  <si>
    <t>Čištění budov zametení drsných podlah</t>
  </si>
  <si>
    <t>-1003388219</t>
  </si>
  <si>
    <t>DWG podlahová plocha půdy dotčená stavebními pracemi</t>
  </si>
  <si>
    <t>930,28</t>
  </si>
  <si>
    <t>26</t>
  </si>
  <si>
    <t>962032631</t>
  </si>
  <si>
    <t>Bourání zdiva komínového nad střechou z cihel na MV nebo MVC</t>
  </si>
  <si>
    <t>-1086326845</t>
  </si>
  <si>
    <t>1,05*0,5*5,4*5</t>
  </si>
  <si>
    <t>1,65*0,5*5,4*2</t>
  </si>
  <si>
    <t>1,05*0,5*5,4</t>
  </si>
  <si>
    <t>1,05*0,5*5,4*6</t>
  </si>
  <si>
    <t>27</t>
  </si>
  <si>
    <t>993111111</t>
  </si>
  <si>
    <t>Dovoz a odvoz lešení řadového do 10 km včetně naložení a složení</t>
  </si>
  <si>
    <t>-1096926865</t>
  </si>
  <si>
    <t>28</t>
  </si>
  <si>
    <t>993111119</t>
  </si>
  <si>
    <t>Příplatek k ceně dovozu a odvozu lešení řadového ZKD 10 km přes 10 km</t>
  </si>
  <si>
    <t>52044086</t>
  </si>
  <si>
    <t>997</t>
  </si>
  <si>
    <t>Přesun sutě</t>
  </si>
  <si>
    <t>29</t>
  </si>
  <si>
    <t>997013114</t>
  </si>
  <si>
    <t>Vnitrostaveništní doprava suti a vybouraných hmot pro budovy v přes 12 do 15 m s použitím mechanizace</t>
  </si>
  <si>
    <t>1719855127</t>
  </si>
  <si>
    <t>30</t>
  </si>
  <si>
    <t>997013312</t>
  </si>
  <si>
    <t>Montáž a demontáž shozu suti v přes 10 do 20 m</t>
  </si>
  <si>
    <t>m</t>
  </si>
  <si>
    <t>1167656201</t>
  </si>
  <si>
    <t>31</t>
  </si>
  <si>
    <t>997013322</t>
  </si>
  <si>
    <t>Příplatek k shozu suti v přes 10 do 20 m za první a ZKD den použití</t>
  </si>
  <si>
    <t>-187316157</t>
  </si>
  <si>
    <t>16*20 'Přepočtené koeficientem množství</t>
  </si>
  <si>
    <t>32</t>
  </si>
  <si>
    <t>997013501</t>
  </si>
  <si>
    <t>Odvoz suti a vybouraných hmot na skládku nebo meziskládku do 1 km se složením</t>
  </si>
  <si>
    <t>-1696108403</t>
  </si>
  <si>
    <t>33</t>
  </si>
  <si>
    <t>997013509</t>
  </si>
  <si>
    <t>Příplatek k odvozu suti a vybouraných hmot na skládku ZKD 1 km přes 1 km</t>
  </si>
  <si>
    <t>-2098874282</t>
  </si>
  <si>
    <t>34</t>
  </si>
  <si>
    <t>997013821</t>
  </si>
  <si>
    <t>Poplatek za uložení na skládce (skládkovné) stavebního odpadu s obsahem azbestu kód odpadu 17 06 05</t>
  </si>
  <si>
    <t>1192568435</t>
  </si>
  <si>
    <t>35</t>
  </si>
  <si>
    <t>997013863</t>
  </si>
  <si>
    <t>Poplatek za uložení stavebního odpadu na recyklační skládce (skládkovné) cihelného kód odpadu 17 01 02</t>
  </si>
  <si>
    <t>-1179383416</t>
  </si>
  <si>
    <t>74,709-1,601</t>
  </si>
  <si>
    <t>998</t>
  </si>
  <si>
    <t>Přesun hmot</t>
  </si>
  <si>
    <t>36</t>
  </si>
  <si>
    <t>998017003</t>
  </si>
  <si>
    <t>Přesun hmot s omezením mechanizace pro budovy v přes 12 do 24 m</t>
  </si>
  <si>
    <t>590864652</t>
  </si>
  <si>
    <t>PSV</t>
  </si>
  <si>
    <t>Práce a dodávky PSV</t>
  </si>
  <si>
    <t>762</t>
  </si>
  <si>
    <t>Konstrukce tesařské</t>
  </si>
  <si>
    <t>37</t>
  </si>
  <si>
    <t>762341811</t>
  </si>
  <si>
    <t>Demontáž bednění střech z prken</t>
  </si>
  <si>
    <t>-830592483</t>
  </si>
  <si>
    <t>38</t>
  </si>
  <si>
    <t>762343911</t>
  </si>
  <si>
    <t>Zabednění otvorů ve střeše prkny tl do 32 mm pl jednotlivě do 1 m2</t>
  </si>
  <si>
    <t>-1342370360</t>
  </si>
  <si>
    <t>1*5</t>
  </si>
  <si>
    <t>1,5*1</t>
  </si>
  <si>
    <t>1*1</t>
  </si>
  <si>
    <t>1*1*7</t>
  </si>
  <si>
    <t>39</t>
  </si>
  <si>
    <t>998762103</t>
  </si>
  <si>
    <t>Přesun hmot tonážní pro kce tesařské v objektech v přes 12 do 24 m</t>
  </si>
  <si>
    <t>1516604376</t>
  </si>
  <si>
    <t>764</t>
  </si>
  <si>
    <t>Konstrukce klempířské</t>
  </si>
  <si>
    <t>40</t>
  </si>
  <si>
    <t>764002881</t>
  </si>
  <si>
    <t>Demontáž lemování střešních prostupů do suti</t>
  </si>
  <si>
    <t>540715849</t>
  </si>
  <si>
    <t>1,05*0,5*5</t>
  </si>
  <si>
    <t>1,65*0,5*2</t>
  </si>
  <si>
    <t>1,05*0,5</t>
  </si>
  <si>
    <t>1,05*0,5*6</t>
  </si>
  <si>
    <t>41</t>
  </si>
  <si>
    <t>764231414</t>
  </si>
  <si>
    <t>Oplechování nevětraného hřebene z Cu plechu s hřebenovým plechem rš 330 mm</t>
  </si>
  <si>
    <t>1171078105</t>
  </si>
  <si>
    <t>1+1</t>
  </si>
  <si>
    <t>42</t>
  </si>
  <si>
    <t>764234411</t>
  </si>
  <si>
    <t>Oplechování horních ploch a nadezdívek (atik) bez rohů z Cu plechu mechanicky kotvené rš přes 800 mm</t>
  </si>
  <si>
    <t>-683294903</t>
  </si>
  <si>
    <t>43</t>
  </si>
  <si>
    <t>764334412</t>
  </si>
  <si>
    <t>Lemování prostupů střech s krytinou skládanou nebo plechovou bez lišty z Cu plechu</t>
  </si>
  <si>
    <t>1044450512</t>
  </si>
  <si>
    <t>1,25*1,1</t>
  </si>
  <si>
    <t>44</t>
  </si>
  <si>
    <t>998764103</t>
  </si>
  <si>
    <t>Přesun hmot tonážní pro konstrukce klempířské v objektech v přes 12 do 24 m</t>
  </si>
  <si>
    <t>1423443165</t>
  </si>
  <si>
    <t>45</t>
  </si>
  <si>
    <t>998764181</t>
  </si>
  <si>
    <t>Příplatek k přesunu hmot tonážní 764 prováděný bez použití mechanizace</t>
  </si>
  <si>
    <t>-1015642990</t>
  </si>
  <si>
    <t>765</t>
  </si>
  <si>
    <t>Krytina skládaná</t>
  </si>
  <si>
    <t>46</t>
  </si>
  <si>
    <t>765131803</t>
  </si>
  <si>
    <t>Demontáž azbestocementové skládané krytiny sklonu do 30° do suti</t>
  </si>
  <si>
    <t>-713331667</t>
  </si>
  <si>
    <t>"1,05*0,5*5,4"  5*2,5*2,5</t>
  </si>
  <si>
    <t>-1,05*0,5*5</t>
  </si>
  <si>
    <t>"1,65*0,5*5,4" 2*3*2,5</t>
  </si>
  <si>
    <t>-1,65*0,5*2</t>
  </si>
  <si>
    <t>"1,05*0,5*5,4" 1*2,5*2,5</t>
  </si>
  <si>
    <t>-1,05*0,5</t>
  </si>
  <si>
    <t>"1,05*0,5*5,4" 6*2,5*2,5</t>
  </si>
  <si>
    <t>-1,05*0,5*6</t>
  </si>
  <si>
    <t>"1,05*0,5*2,25" 1*2,5*2,5</t>
  </si>
  <si>
    <t>47</t>
  </si>
  <si>
    <t>765133001</t>
  </si>
  <si>
    <t>Krytina vláknocementová sklonu do 30° skládaná ze šablon s povrchem hladkým</t>
  </si>
  <si>
    <t>-834260575</t>
  </si>
  <si>
    <t>48</t>
  </si>
  <si>
    <t>765131907</t>
  </si>
  <si>
    <t>Vyspravení skládané vláknocementové krytiny sklonu do 30° počtu do 10 ks/m2 v rozsahu přes 10 do 20 % plochy</t>
  </si>
  <si>
    <t>1463178589</t>
  </si>
  <si>
    <t>"1,05*0,5*5,4" 5</t>
  </si>
  <si>
    <t>"1,65*0,5*5,4" 2</t>
  </si>
  <si>
    <t>"1,05*0,5*5,4"1</t>
  </si>
  <si>
    <t>"1,05*0,5*5,4" 6</t>
  </si>
  <si>
    <t>"1,05*0,5*2,25" 1</t>
  </si>
  <si>
    <t>49</t>
  </si>
  <si>
    <t>59160252</t>
  </si>
  <si>
    <t>krytina vláknocementová s buničinou a umělými vlákny černá 400x400x5,2mm</t>
  </si>
  <si>
    <t>-819422389</t>
  </si>
  <si>
    <t>95,725*12 'Přepočtené koeficientem množství</t>
  </si>
  <si>
    <t>50</t>
  </si>
  <si>
    <t>765193001</t>
  </si>
  <si>
    <t>Montáž podkladního vyrovnávacího pásu</t>
  </si>
  <si>
    <t>-1318056074</t>
  </si>
  <si>
    <t>51</t>
  </si>
  <si>
    <t>BTX.0022468.URS</t>
  </si>
  <si>
    <t>A 330 (role/20m2)</t>
  </si>
  <si>
    <t>1143257500</t>
  </si>
  <si>
    <t>52</t>
  </si>
  <si>
    <t>998765103</t>
  </si>
  <si>
    <t>Přesun hmot tonážní pro krytiny skládané v objektech v přes 12 do 24 m</t>
  </si>
  <si>
    <t>875210487</t>
  </si>
  <si>
    <t>53</t>
  </si>
  <si>
    <t>998765181</t>
  </si>
  <si>
    <t>Příplatek k přesunu hmot tonážní 765 prováděný bez použití mechanizace</t>
  </si>
  <si>
    <t>-1372684355</t>
  </si>
  <si>
    <t>54</t>
  </si>
  <si>
    <t>998765192</t>
  </si>
  <si>
    <t>Příplatek k přesunu hmot tonážní 765 za zvětšený přesun do 100 m</t>
  </si>
  <si>
    <t>317448305</t>
  </si>
  <si>
    <t>784</t>
  </si>
  <si>
    <t>Dokončovací práce - malby a tapety</t>
  </si>
  <si>
    <t>55</t>
  </si>
  <si>
    <t>784181101</t>
  </si>
  <si>
    <t>Základní akrylátová jednonásobná bezbarvá penetrace podkladu v místnostech v do 3,80 m</t>
  </si>
  <si>
    <t>938761345</t>
  </si>
  <si>
    <t>56</t>
  </si>
  <si>
    <t>784221101</t>
  </si>
  <si>
    <t>Dvojnásobné bílé malby ze směsí za sucha dobře otěruvzdorných v místnostech do 3,80 m</t>
  </si>
  <si>
    <t>-759188167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</si>
</sst>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29" t="s">
        <v>5</v>
      </c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196" t="s">
        <v>13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198" t="s">
        <v>15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27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28</v>
      </c>
      <c r="AK16" s="27" t="s">
        <v>23</v>
      </c>
      <c r="AN16" s="25" t="s">
        <v>1</v>
      </c>
      <c r="AR16" s="21"/>
      <c r="BS16" s="18" t="s">
        <v>3</v>
      </c>
    </row>
    <row r="17" spans="1:71" s="1" customFormat="1" ht="18.399999999999999" customHeight="1">
      <c r="B17" s="21"/>
      <c r="E17" s="25" t="s">
        <v>29</v>
      </c>
      <c r="AK17" s="27" t="s">
        <v>25</v>
      </c>
      <c r="AN17" s="25" t="s">
        <v>1</v>
      </c>
      <c r="AR17" s="21"/>
      <c r="BS17" s="18" t="s">
        <v>30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31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32</v>
      </c>
      <c r="AK20" s="27" t="s">
        <v>25</v>
      </c>
      <c r="AN20" s="25" t="s">
        <v>1</v>
      </c>
      <c r="AR20" s="21"/>
      <c r="BS20" s="18" t="s">
        <v>30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33</v>
      </c>
      <c r="AR22" s="21"/>
    </row>
    <row r="23" spans="1:71" s="1" customFormat="1" ht="36" customHeight="1">
      <c r="B23" s="21"/>
      <c r="E23" s="199" t="s">
        <v>34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0">
        <f>ROUND(AG94,2)</f>
        <v>0</v>
      </c>
      <c r="AL26" s="201"/>
      <c r="AM26" s="201"/>
      <c r="AN26" s="201"/>
      <c r="AO26" s="201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02" t="s">
        <v>36</v>
      </c>
      <c r="M28" s="202"/>
      <c r="N28" s="202"/>
      <c r="O28" s="202"/>
      <c r="P28" s="202"/>
      <c r="Q28" s="30"/>
      <c r="R28" s="30"/>
      <c r="S28" s="30"/>
      <c r="T28" s="30"/>
      <c r="U28" s="30"/>
      <c r="V28" s="30"/>
      <c r="W28" s="202" t="s">
        <v>37</v>
      </c>
      <c r="X28" s="202"/>
      <c r="Y28" s="202"/>
      <c r="Z28" s="202"/>
      <c r="AA28" s="202"/>
      <c r="AB28" s="202"/>
      <c r="AC28" s="202"/>
      <c r="AD28" s="202"/>
      <c r="AE28" s="202"/>
      <c r="AF28" s="30"/>
      <c r="AG28" s="30"/>
      <c r="AH28" s="30"/>
      <c r="AI28" s="30"/>
      <c r="AJ28" s="30"/>
      <c r="AK28" s="202" t="s">
        <v>38</v>
      </c>
      <c r="AL28" s="202"/>
      <c r="AM28" s="202"/>
      <c r="AN28" s="202"/>
      <c r="AO28" s="202"/>
      <c r="AP28" s="30"/>
      <c r="AQ28" s="30"/>
      <c r="AR28" s="31"/>
      <c r="BE28" s="30"/>
    </row>
    <row r="29" spans="1:71" s="3" customFormat="1" ht="14.45" customHeight="1">
      <c r="B29" s="35"/>
      <c r="D29" s="27" t="s">
        <v>39</v>
      </c>
      <c r="F29" s="27" t="s">
        <v>40</v>
      </c>
      <c r="L29" s="205">
        <v>0.21</v>
      </c>
      <c r="M29" s="204"/>
      <c r="N29" s="204"/>
      <c r="O29" s="204"/>
      <c r="P29" s="204"/>
      <c r="W29" s="203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3">
        <f>ROUND(AV94, 2)</f>
        <v>0</v>
      </c>
      <c r="AL29" s="204"/>
      <c r="AM29" s="204"/>
      <c r="AN29" s="204"/>
      <c r="AO29" s="204"/>
      <c r="AR29" s="35"/>
    </row>
    <row r="30" spans="1:71" s="3" customFormat="1" ht="14.45" customHeight="1">
      <c r="B30" s="35"/>
      <c r="F30" s="27" t="s">
        <v>41</v>
      </c>
      <c r="L30" s="205">
        <v>0.15</v>
      </c>
      <c r="M30" s="204"/>
      <c r="N30" s="204"/>
      <c r="O30" s="204"/>
      <c r="P30" s="204"/>
      <c r="W30" s="203">
        <f>ROUND(BA94, 2)</f>
        <v>0</v>
      </c>
      <c r="X30" s="204"/>
      <c r="Y30" s="204"/>
      <c r="Z30" s="204"/>
      <c r="AA30" s="204"/>
      <c r="AB30" s="204"/>
      <c r="AC30" s="204"/>
      <c r="AD30" s="204"/>
      <c r="AE30" s="204"/>
      <c r="AK30" s="203">
        <f>ROUND(AW94, 2)</f>
        <v>0</v>
      </c>
      <c r="AL30" s="204"/>
      <c r="AM30" s="204"/>
      <c r="AN30" s="204"/>
      <c r="AO30" s="204"/>
      <c r="AR30" s="35"/>
    </row>
    <row r="31" spans="1:71" s="3" customFormat="1" ht="14.45" hidden="1" customHeight="1">
      <c r="B31" s="35"/>
      <c r="F31" s="27" t="s">
        <v>42</v>
      </c>
      <c r="L31" s="205">
        <v>0.21</v>
      </c>
      <c r="M31" s="204"/>
      <c r="N31" s="204"/>
      <c r="O31" s="204"/>
      <c r="P31" s="204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5"/>
    </row>
    <row r="32" spans="1:71" s="3" customFormat="1" ht="14.45" hidden="1" customHeight="1">
      <c r="B32" s="35"/>
      <c r="F32" s="27" t="s">
        <v>43</v>
      </c>
      <c r="L32" s="205">
        <v>0.15</v>
      </c>
      <c r="M32" s="204"/>
      <c r="N32" s="204"/>
      <c r="O32" s="204"/>
      <c r="P32" s="204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5"/>
    </row>
    <row r="33" spans="1:57" s="3" customFormat="1" ht="14.45" hidden="1" customHeight="1">
      <c r="B33" s="35"/>
      <c r="F33" s="27" t="s">
        <v>44</v>
      </c>
      <c r="L33" s="205">
        <v>0</v>
      </c>
      <c r="M33" s="204"/>
      <c r="N33" s="204"/>
      <c r="O33" s="204"/>
      <c r="P33" s="204"/>
      <c r="W33" s="203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v>0</v>
      </c>
      <c r="AL33" s="204"/>
      <c r="AM33" s="204"/>
      <c r="AN33" s="204"/>
      <c r="AO33" s="204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206" t="s">
        <v>47</v>
      </c>
      <c r="Y35" s="207"/>
      <c r="Z35" s="207"/>
      <c r="AA35" s="207"/>
      <c r="AB35" s="207"/>
      <c r="AC35" s="38"/>
      <c r="AD35" s="38"/>
      <c r="AE35" s="38"/>
      <c r="AF35" s="38"/>
      <c r="AG35" s="38"/>
      <c r="AH35" s="38"/>
      <c r="AI35" s="38"/>
      <c r="AJ35" s="38"/>
      <c r="AK35" s="208">
        <f>SUM(AK26:AK33)</f>
        <v>0</v>
      </c>
      <c r="AL35" s="207"/>
      <c r="AM35" s="207"/>
      <c r="AN35" s="207"/>
      <c r="AO35" s="209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0"/>
      <c r="B60" s="31"/>
      <c r="C60" s="30"/>
      <c r="D60" s="43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50</v>
      </c>
      <c r="AI60" s="33"/>
      <c r="AJ60" s="33"/>
      <c r="AK60" s="33"/>
      <c r="AL60" s="33"/>
      <c r="AM60" s="43" t="s">
        <v>51</v>
      </c>
      <c r="AN60" s="33"/>
      <c r="AO60" s="33"/>
      <c r="AP60" s="30"/>
      <c r="AQ60" s="30"/>
      <c r="AR60" s="31"/>
      <c r="BE60" s="30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0"/>
      <c r="B64" s="31"/>
      <c r="C64" s="30"/>
      <c r="D64" s="41" t="s">
        <v>52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53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0"/>
      <c r="B75" s="31"/>
      <c r="C75" s="30"/>
      <c r="D75" s="43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50</v>
      </c>
      <c r="AI75" s="33"/>
      <c r="AJ75" s="33"/>
      <c r="AK75" s="33"/>
      <c r="AL75" s="33"/>
      <c r="AM75" s="43" t="s">
        <v>51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0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0" s="2" customFormat="1" ht="24.95" customHeight="1">
      <c r="A82" s="30"/>
      <c r="B82" s="31"/>
      <c r="C82" s="22" t="s">
        <v>54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0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0" s="4" customFormat="1" ht="12" customHeight="1">
      <c r="B84" s="49"/>
      <c r="C84" s="27" t="s">
        <v>12</v>
      </c>
      <c r="L84" s="4" t="str">
        <f>K5</f>
        <v>MT-23-002</v>
      </c>
      <c r="AR84" s="49"/>
    </row>
    <row r="85" spans="1:90" s="5" customFormat="1" ht="36.950000000000003" customHeight="1">
      <c r="B85" s="50"/>
      <c r="C85" s="51" t="s">
        <v>14</v>
      </c>
      <c r="L85" s="210" t="str">
        <f>K6</f>
        <v>Oprava komínů - Stomatologická klinika na ul. Palackého 700/12 v Olomouci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R85" s="50"/>
    </row>
    <row r="86" spans="1:90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0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Stomatologická klinika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12" t="str">
        <f>IF(AN8= "","",AN8)</f>
        <v>15. 6. 2023</v>
      </c>
      <c r="AN87" s="212"/>
      <c r="AO87" s="30"/>
      <c r="AP87" s="30"/>
      <c r="AQ87" s="30"/>
      <c r="AR87" s="31"/>
      <c r="BE87" s="30"/>
    </row>
    <row r="88" spans="1:90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0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Fakultní nemocnice Olomouc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28</v>
      </c>
      <c r="AJ89" s="30"/>
      <c r="AK89" s="30"/>
      <c r="AL89" s="30"/>
      <c r="AM89" s="213" t="str">
        <f>IF(E17="","",E17)</f>
        <v>Ing. Martin Trokan</v>
      </c>
      <c r="AN89" s="214"/>
      <c r="AO89" s="214"/>
      <c r="AP89" s="214"/>
      <c r="AQ89" s="30"/>
      <c r="AR89" s="31"/>
      <c r="AS89" s="215" t="s">
        <v>55</v>
      </c>
      <c r="AT89" s="216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0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>na základě výběrového řízení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31</v>
      </c>
      <c r="AJ90" s="30"/>
      <c r="AK90" s="30"/>
      <c r="AL90" s="30"/>
      <c r="AM90" s="213" t="str">
        <f>IF(E20="","",E20)</f>
        <v>Tomáš Slíva</v>
      </c>
      <c r="AN90" s="214"/>
      <c r="AO90" s="214"/>
      <c r="AP90" s="214"/>
      <c r="AQ90" s="30"/>
      <c r="AR90" s="31"/>
      <c r="AS90" s="217"/>
      <c r="AT90" s="218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0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17"/>
      <c r="AT91" s="218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0" s="2" customFormat="1" ht="29.25" customHeight="1">
      <c r="A92" s="30"/>
      <c r="B92" s="31"/>
      <c r="C92" s="219" t="s">
        <v>56</v>
      </c>
      <c r="D92" s="220"/>
      <c r="E92" s="220"/>
      <c r="F92" s="220"/>
      <c r="G92" s="220"/>
      <c r="H92" s="58"/>
      <c r="I92" s="221" t="s">
        <v>57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2" t="s">
        <v>58</v>
      </c>
      <c r="AH92" s="220"/>
      <c r="AI92" s="220"/>
      <c r="AJ92" s="220"/>
      <c r="AK92" s="220"/>
      <c r="AL92" s="220"/>
      <c r="AM92" s="220"/>
      <c r="AN92" s="221" t="s">
        <v>59</v>
      </c>
      <c r="AO92" s="220"/>
      <c r="AP92" s="223"/>
      <c r="AQ92" s="59" t="s">
        <v>60</v>
      </c>
      <c r="AR92" s="31"/>
      <c r="AS92" s="60" t="s">
        <v>61</v>
      </c>
      <c r="AT92" s="61" t="s">
        <v>62</v>
      </c>
      <c r="AU92" s="61" t="s">
        <v>63</v>
      </c>
      <c r="AV92" s="61" t="s">
        <v>64</v>
      </c>
      <c r="AW92" s="61" t="s">
        <v>65</v>
      </c>
      <c r="AX92" s="61" t="s">
        <v>66</v>
      </c>
      <c r="AY92" s="61" t="s">
        <v>67</v>
      </c>
      <c r="AZ92" s="61" t="s">
        <v>68</v>
      </c>
      <c r="BA92" s="61" t="s">
        <v>69</v>
      </c>
      <c r="BB92" s="61" t="s">
        <v>70</v>
      </c>
      <c r="BC92" s="61" t="s">
        <v>71</v>
      </c>
      <c r="BD92" s="62" t="s">
        <v>72</v>
      </c>
      <c r="BE92" s="30"/>
    </row>
    <row r="93" spans="1:90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0" s="6" customFormat="1" ht="32.450000000000003" customHeight="1">
      <c r="B94" s="66"/>
      <c r="C94" s="67" t="s">
        <v>73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7">
        <f>ROUND(AG95,2)</f>
        <v>0</v>
      </c>
      <c r="AH94" s="227"/>
      <c r="AI94" s="227"/>
      <c r="AJ94" s="227"/>
      <c r="AK94" s="227"/>
      <c r="AL94" s="227"/>
      <c r="AM94" s="227"/>
      <c r="AN94" s="228">
        <f>SUM(AG94,AT94)</f>
        <v>0</v>
      </c>
      <c r="AO94" s="228"/>
      <c r="AP94" s="228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580.48960999999997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74</v>
      </c>
      <c r="BT94" s="75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0" s="7" customFormat="1" ht="24.75" customHeight="1">
      <c r="A95" s="76" t="s">
        <v>78</v>
      </c>
      <c r="B95" s="77"/>
      <c r="C95" s="78"/>
      <c r="D95" s="226" t="s">
        <v>13</v>
      </c>
      <c r="E95" s="226"/>
      <c r="F95" s="226"/>
      <c r="G95" s="226"/>
      <c r="H95" s="226"/>
      <c r="I95" s="79"/>
      <c r="J95" s="226" t="s">
        <v>15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4">
        <f>'MT-23-002 - Oprava komínů...'!J28</f>
        <v>0</v>
      </c>
      <c r="AH95" s="225"/>
      <c r="AI95" s="225"/>
      <c r="AJ95" s="225"/>
      <c r="AK95" s="225"/>
      <c r="AL95" s="225"/>
      <c r="AM95" s="225"/>
      <c r="AN95" s="224">
        <f>SUM(AG95,AT95)</f>
        <v>0</v>
      </c>
      <c r="AO95" s="225"/>
      <c r="AP95" s="225"/>
      <c r="AQ95" s="80" t="s">
        <v>79</v>
      </c>
      <c r="AR95" s="77"/>
      <c r="AS95" s="81">
        <v>0</v>
      </c>
      <c r="AT95" s="82">
        <f>ROUND(SUM(AV95:AW95),2)</f>
        <v>0</v>
      </c>
      <c r="AU95" s="83">
        <f>'MT-23-002 - Oprava komínů...'!P123</f>
        <v>580.48960799999998</v>
      </c>
      <c r="AV95" s="82">
        <f>'MT-23-002 - Oprava komínů...'!J31</f>
        <v>0</v>
      </c>
      <c r="AW95" s="82">
        <f>'MT-23-002 - Oprava komínů...'!J32</f>
        <v>0</v>
      </c>
      <c r="AX95" s="82">
        <f>'MT-23-002 - Oprava komínů...'!J33</f>
        <v>0</v>
      </c>
      <c r="AY95" s="82">
        <f>'MT-23-002 - Oprava komínů...'!J34</f>
        <v>0</v>
      </c>
      <c r="AZ95" s="82">
        <f>'MT-23-002 - Oprava komínů...'!F31</f>
        <v>0</v>
      </c>
      <c r="BA95" s="82">
        <f>'MT-23-002 - Oprava komínů...'!F32</f>
        <v>0</v>
      </c>
      <c r="BB95" s="82">
        <f>'MT-23-002 - Oprava komínů...'!F33</f>
        <v>0</v>
      </c>
      <c r="BC95" s="82">
        <f>'MT-23-002 - Oprava komínů...'!F34</f>
        <v>0</v>
      </c>
      <c r="BD95" s="84">
        <f>'MT-23-002 - Oprava komínů...'!F35</f>
        <v>0</v>
      </c>
      <c r="BT95" s="85" t="s">
        <v>80</v>
      </c>
      <c r="BU95" s="85" t="s">
        <v>81</v>
      </c>
      <c r="BV95" s="85" t="s">
        <v>76</v>
      </c>
      <c r="BW95" s="85" t="s">
        <v>4</v>
      </c>
      <c r="BX95" s="85" t="s">
        <v>77</v>
      </c>
      <c r="CL95" s="85" t="s">
        <v>1</v>
      </c>
    </row>
    <row r="96" spans="1:90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MT-23-002 - Oprava komínů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478"/>
  <sheetViews>
    <sheetView showGridLines="0" tabSelected="1" topLeftCell="A114" workbookViewId="0">
      <selection activeCell="X122" sqref="X12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6"/>
    </row>
    <row r="2" spans="1:46" s="1" customFormat="1" ht="36.950000000000003" customHeight="1">
      <c r="L2" s="229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8" t="s">
        <v>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1:46" s="1" customFormat="1" ht="24.95" customHeight="1">
      <c r="B4" s="21"/>
      <c r="D4" s="22" t="s">
        <v>83</v>
      </c>
      <c r="L4" s="21"/>
      <c r="M4" s="8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2" customFormat="1" ht="12" customHeight="1">
      <c r="A6" s="30"/>
      <c r="B6" s="31"/>
      <c r="C6" s="30"/>
      <c r="D6" s="27" t="s">
        <v>14</v>
      </c>
      <c r="E6" s="30"/>
      <c r="F6" s="30"/>
      <c r="G6" s="30"/>
      <c r="H6" s="30"/>
      <c r="I6" s="30"/>
      <c r="J6" s="30"/>
      <c r="K6" s="30"/>
      <c r="L6" s="4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30" customHeight="1">
      <c r="A7" s="30"/>
      <c r="B7" s="31"/>
      <c r="C7" s="30"/>
      <c r="D7" s="30"/>
      <c r="E7" s="210" t="s">
        <v>15</v>
      </c>
      <c r="F7" s="230"/>
      <c r="G7" s="230"/>
      <c r="H7" s="230"/>
      <c r="I7" s="30"/>
      <c r="J7" s="30"/>
      <c r="K7" s="30"/>
      <c r="L7" s="4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 ht="11.25">
      <c r="A8" s="30"/>
      <c r="B8" s="31"/>
      <c r="C8" s="30"/>
      <c r="D8" s="30"/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1"/>
      <c r="C9" s="30"/>
      <c r="D9" s="27" t="s">
        <v>16</v>
      </c>
      <c r="E9" s="30"/>
      <c r="F9" s="25" t="s">
        <v>1</v>
      </c>
      <c r="G9" s="30"/>
      <c r="H9" s="30"/>
      <c r="I9" s="27" t="s">
        <v>17</v>
      </c>
      <c r="J9" s="25" t="s">
        <v>1</v>
      </c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18</v>
      </c>
      <c r="E10" s="30"/>
      <c r="F10" s="25" t="s">
        <v>19</v>
      </c>
      <c r="G10" s="30"/>
      <c r="H10" s="30"/>
      <c r="I10" s="27" t="s">
        <v>20</v>
      </c>
      <c r="J10" s="53" t="str">
        <f>'Rekapitulace stavby'!AN8</f>
        <v>15. 6. 2023</v>
      </c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customHeight="1">
      <c r="A11" s="30"/>
      <c r="B11" s="31"/>
      <c r="C11" s="30"/>
      <c r="D11" s="30"/>
      <c r="E11" s="30"/>
      <c r="F11" s="30"/>
      <c r="G11" s="30"/>
      <c r="H11" s="3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22</v>
      </c>
      <c r="E12" s="30"/>
      <c r="F12" s="30"/>
      <c r="G12" s="30"/>
      <c r="H12" s="30"/>
      <c r="I12" s="27" t="s">
        <v>23</v>
      </c>
      <c r="J12" s="25" t="s">
        <v>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1"/>
      <c r="C13" s="30"/>
      <c r="D13" s="30"/>
      <c r="E13" s="25" t="s">
        <v>24</v>
      </c>
      <c r="F13" s="30"/>
      <c r="G13" s="30"/>
      <c r="H13" s="30"/>
      <c r="I13" s="27" t="s">
        <v>25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customHeigh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1"/>
      <c r="C15" s="30"/>
      <c r="D15" s="27" t="s">
        <v>26</v>
      </c>
      <c r="E15" s="30"/>
      <c r="F15" s="30"/>
      <c r="G15" s="30"/>
      <c r="H15" s="30"/>
      <c r="I15" s="27" t="s">
        <v>23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1"/>
      <c r="C16" s="30"/>
      <c r="D16" s="30"/>
      <c r="E16" s="25" t="s">
        <v>27</v>
      </c>
      <c r="F16" s="30"/>
      <c r="G16" s="30"/>
      <c r="H16" s="30"/>
      <c r="I16" s="27" t="s">
        <v>25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7" t="s">
        <v>28</v>
      </c>
      <c r="E18" s="30"/>
      <c r="F18" s="30"/>
      <c r="G18" s="30"/>
      <c r="H18" s="30"/>
      <c r="I18" s="27" t="s">
        <v>23</v>
      </c>
      <c r="J18" s="25" t="s">
        <v>1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5" t="s">
        <v>29</v>
      </c>
      <c r="F19" s="30"/>
      <c r="G19" s="30"/>
      <c r="H19" s="30"/>
      <c r="I19" s="27" t="s">
        <v>25</v>
      </c>
      <c r="J19" s="25" t="s">
        <v>1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7" t="s">
        <v>31</v>
      </c>
      <c r="E21" s="30"/>
      <c r="F21" s="30"/>
      <c r="G21" s="30"/>
      <c r="H21" s="30"/>
      <c r="I21" s="27" t="s">
        <v>23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5" t="s">
        <v>32</v>
      </c>
      <c r="F22" s="30"/>
      <c r="G22" s="30"/>
      <c r="H22" s="30"/>
      <c r="I22" s="27" t="s">
        <v>25</v>
      </c>
      <c r="J22" s="25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7" t="s">
        <v>33</v>
      </c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35.25" customHeight="1">
      <c r="A25" s="88"/>
      <c r="B25" s="89"/>
      <c r="C25" s="88"/>
      <c r="D25" s="88"/>
      <c r="E25" s="199" t="s">
        <v>84</v>
      </c>
      <c r="F25" s="199"/>
      <c r="G25" s="199"/>
      <c r="H25" s="199"/>
      <c r="I25" s="88"/>
      <c r="J25" s="88"/>
      <c r="K25" s="88"/>
      <c r="L25" s="90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</row>
    <row r="26" spans="1:31" s="2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64"/>
      <c r="E27" s="64"/>
      <c r="F27" s="64"/>
      <c r="G27" s="64"/>
      <c r="H27" s="64"/>
      <c r="I27" s="64"/>
      <c r="J27" s="64"/>
      <c r="K27" s="64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1"/>
      <c r="C28" s="30"/>
      <c r="D28" s="91" t="s">
        <v>35</v>
      </c>
      <c r="E28" s="30"/>
      <c r="F28" s="30"/>
      <c r="G28" s="30"/>
      <c r="H28" s="30"/>
      <c r="I28" s="30"/>
      <c r="J28" s="69">
        <f>ROUND(J123, 2)</f>
        <v>0</v>
      </c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30"/>
      <c r="E30" s="30"/>
      <c r="F30" s="34" t="s">
        <v>37</v>
      </c>
      <c r="G30" s="30"/>
      <c r="H30" s="30"/>
      <c r="I30" s="34" t="s">
        <v>36</v>
      </c>
      <c r="J30" s="34" t="s">
        <v>38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1"/>
      <c r="C31" s="30"/>
      <c r="D31" s="92" t="s">
        <v>39</v>
      </c>
      <c r="E31" s="27" t="s">
        <v>40</v>
      </c>
      <c r="F31" s="93">
        <f>ROUND((SUM(BE123:BE477)),  2)</f>
        <v>0</v>
      </c>
      <c r="G31" s="30"/>
      <c r="H31" s="30"/>
      <c r="I31" s="94">
        <v>0.21</v>
      </c>
      <c r="J31" s="93">
        <f>ROUND(((SUM(BE123:BE477))*I31),  2)</f>
        <v>0</v>
      </c>
      <c r="K31" s="30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27" t="s">
        <v>41</v>
      </c>
      <c r="F32" s="93">
        <f>ROUND((SUM(BF123:BF477)),  2)</f>
        <v>0</v>
      </c>
      <c r="G32" s="30"/>
      <c r="H32" s="30"/>
      <c r="I32" s="94">
        <v>0.15</v>
      </c>
      <c r="J32" s="93">
        <f>ROUND(((SUM(BF123:BF477))*I32), 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30"/>
      <c r="E33" s="27" t="s">
        <v>42</v>
      </c>
      <c r="F33" s="93">
        <f>ROUND((SUM(BG123:BG477)),  2)</f>
        <v>0</v>
      </c>
      <c r="G33" s="30"/>
      <c r="H33" s="30"/>
      <c r="I33" s="94">
        <v>0.21</v>
      </c>
      <c r="J33" s="93">
        <f>0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7" t="s">
        <v>43</v>
      </c>
      <c r="F34" s="93">
        <f>ROUND((SUM(BH123:BH477)),  2)</f>
        <v>0</v>
      </c>
      <c r="G34" s="30"/>
      <c r="H34" s="30"/>
      <c r="I34" s="94">
        <v>0.15</v>
      </c>
      <c r="J34" s="93">
        <f>0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44</v>
      </c>
      <c r="F35" s="93">
        <f>ROUND((SUM(BI123:BI477)),  2)</f>
        <v>0</v>
      </c>
      <c r="G35" s="30"/>
      <c r="H35" s="30"/>
      <c r="I35" s="94">
        <v>0</v>
      </c>
      <c r="J35" s="93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1"/>
      <c r="C37" s="95"/>
      <c r="D37" s="96" t="s">
        <v>45</v>
      </c>
      <c r="E37" s="58"/>
      <c r="F37" s="58"/>
      <c r="G37" s="97" t="s">
        <v>46</v>
      </c>
      <c r="H37" s="98" t="s">
        <v>47</v>
      </c>
      <c r="I37" s="58"/>
      <c r="J37" s="99">
        <f>SUM(J28:J35)</f>
        <v>0</v>
      </c>
      <c r="K37" s="10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21"/>
      <c r="L39" s="21"/>
    </row>
    <row r="40" spans="1:31" s="1" customFormat="1" ht="14.45" customHeight="1">
      <c r="B40" s="21"/>
      <c r="L40" s="21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50</v>
      </c>
      <c r="E61" s="33"/>
      <c r="F61" s="101" t="s">
        <v>51</v>
      </c>
      <c r="G61" s="43" t="s">
        <v>50</v>
      </c>
      <c r="H61" s="33"/>
      <c r="I61" s="33"/>
      <c r="J61" s="102" t="s">
        <v>51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52</v>
      </c>
      <c r="E65" s="44"/>
      <c r="F65" s="44"/>
      <c r="G65" s="41" t="s">
        <v>53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50</v>
      </c>
      <c r="E76" s="33"/>
      <c r="F76" s="101" t="s">
        <v>51</v>
      </c>
      <c r="G76" s="43" t="s">
        <v>50</v>
      </c>
      <c r="H76" s="33"/>
      <c r="I76" s="33"/>
      <c r="J76" s="102" t="s">
        <v>51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22" t="s">
        <v>85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30" hidden="1" customHeight="1">
      <c r="A85" s="30"/>
      <c r="B85" s="31"/>
      <c r="C85" s="30"/>
      <c r="D85" s="30"/>
      <c r="E85" s="210" t="str">
        <f>E7</f>
        <v>Oprava komínů - Stomatologická klinika na ul. Palackého 700/12 v Olomouci</v>
      </c>
      <c r="F85" s="230"/>
      <c r="G85" s="230"/>
      <c r="H85" s="2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hidden="1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hidden="1" customHeight="1">
      <c r="A87" s="30"/>
      <c r="B87" s="31"/>
      <c r="C87" s="27" t="s">
        <v>18</v>
      </c>
      <c r="D87" s="30"/>
      <c r="E87" s="30"/>
      <c r="F87" s="25" t="str">
        <f>F10</f>
        <v>Stomatologická klinika</v>
      </c>
      <c r="G87" s="30"/>
      <c r="H87" s="30"/>
      <c r="I87" s="27" t="s">
        <v>20</v>
      </c>
      <c r="J87" s="53" t="str">
        <f>IF(J10="","",J10)</f>
        <v>15. 6. 2023</v>
      </c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hidden="1" customHeight="1">
      <c r="A89" s="30"/>
      <c r="B89" s="31"/>
      <c r="C89" s="27" t="s">
        <v>22</v>
      </c>
      <c r="D89" s="30"/>
      <c r="E89" s="30"/>
      <c r="F89" s="25" t="str">
        <f>E13</f>
        <v>Fakultní nemocnice Olomouc</v>
      </c>
      <c r="G89" s="30"/>
      <c r="H89" s="30"/>
      <c r="I89" s="27" t="s">
        <v>28</v>
      </c>
      <c r="J89" s="28" t="str">
        <f>E19</f>
        <v>Ing. Martin Trokan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hidden="1" customHeight="1">
      <c r="A90" s="30"/>
      <c r="B90" s="31"/>
      <c r="C90" s="27" t="s">
        <v>26</v>
      </c>
      <c r="D90" s="30"/>
      <c r="E90" s="30"/>
      <c r="F90" s="25" t="str">
        <f>IF(E16="","",E16)</f>
        <v>na základě výběrového řízení</v>
      </c>
      <c r="G90" s="30"/>
      <c r="H90" s="30"/>
      <c r="I90" s="27" t="s">
        <v>31</v>
      </c>
      <c r="J90" s="28" t="str">
        <f>E22</f>
        <v>Tomáš Slíva</v>
      </c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hidden="1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hidden="1" customHeight="1">
      <c r="A92" s="30"/>
      <c r="B92" s="31"/>
      <c r="C92" s="103" t="s">
        <v>86</v>
      </c>
      <c r="D92" s="95"/>
      <c r="E92" s="95"/>
      <c r="F92" s="95"/>
      <c r="G92" s="95"/>
      <c r="H92" s="95"/>
      <c r="I92" s="95"/>
      <c r="J92" s="104" t="s">
        <v>87</v>
      </c>
      <c r="K92" s="95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hidden="1" customHeight="1">
      <c r="A94" s="30"/>
      <c r="B94" s="31"/>
      <c r="C94" s="105" t="s">
        <v>88</v>
      </c>
      <c r="D94" s="30"/>
      <c r="E94" s="30"/>
      <c r="F94" s="30"/>
      <c r="G94" s="30"/>
      <c r="H94" s="30"/>
      <c r="I94" s="30"/>
      <c r="J94" s="69">
        <f>J123</f>
        <v>0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8" t="s">
        <v>89</v>
      </c>
    </row>
    <row r="95" spans="1:47" s="9" customFormat="1" ht="24.95" hidden="1" customHeight="1">
      <c r="B95" s="106"/>
      <c r="D95" s="107" t="s">
        <v>90</v>
      </c>
      <c r="E95" s="108"/>
      <c r="F95" s="108"/>
      <c r="G95" s="108"/>
      <c r="H95" s="108"/>
      <c r="I95" s="108"/>
      <c r="J95" s="109">
        <f>J124</f>
        <v>0</v>
      </c>
      <c r="L95" s="106"/>
    </row>
    <row r="96" spans="1:47" s="10" customFormat="1" ht="19.899999999999999" hidden="1" customHeight="1">
      <c r="B96" s="110"/>
      <c r="D96" s="111" t="s">
        <v>91</v>
      </c>
      <c r="E96" s="112"/>
      <c r="F96" s="112"/>
      <c r="G96" s="112"/>
      <c r="H96" s="112"/>
      <c r="I96" s="112"/>
      <c r="J96" s="113">
        <f>J125</f>
        <v>0</v>
      </c>
      <c r="L96" s="110"/>
    </row>
    <row r="97" spans="1:31" s="10" customFormat="1" ht="19.899999999999999" hidden="1" customHeight="1">
      <c r="B97" s="110"/>
      <c r="D97" s="111" t="s">
        <v>92</v>
      </c>
      <c r="E97" s="112"/>
      <c r="F97" s="112"/>
      <c r="G97" s="112"/>
      <c r="H97" s="112"/>
      <c r="I97" s="112"/>
      <c r="J97" s="113">
        <f>J167</f>
        <v>0</v>
      </c>
      <c r="L97" s="110"/>
    </row>
    <row r="98" spans="1:31" s="10" customFormat="1" ht="19.899999999999999" hidden="1" customHeight="1">
      <c r="B98" s="110"/>
      <c r="D98" s="111" t="s">
        <v>93</v>
      </c>
      <c r="E98" s="112"/>
      <c r="F98" s="112"/>
      <c r="G98" s="112"/>
      <c r="H98" s="112"/>
      <c r="I98" s="112"/>
      <c r="J98" s="113">
        <f>J230</f>
        <v>0</v>
      </c>
      <c r="L98" s="110"/>
    </row>
    <row r="99" spans="1:31" s="10" customFormat="1" ht="19.899999999999999" hidden="1" customHeight="1">
      <c r="B99" s="110"/>
      <c r="D99" s="111" t="s">
        <v>94</v>
      </c>
      <c r="E99" s="112"/>
      <c r="F99" s="112"/>
      <c r="G99" s="112"/>
      <c r="H99" s="112"/>
      <c r="I99" s="112"/>
      <c r="J99" s="113">
        <f>J291</f>
        <v>0</v>
      </c>
      <c r="L99" s="110"/>
    </row>
    <row r="100" spans="1:31" s="10" customFormat="1" ht="19.899999999999999" hidden="1" customHeight="1">
      <c r="B100" s="110"/>
      <c r="D100" s="111" t="s">
        <v>95</v>
      </c>
      <c r="E100" s="112"/>
      <c r="F100" s="112"/>
      <c r="G100" s="112"/>
      <c r="H100" s="112"/>
      <c r="I100" s="112"/>
      <c r="J100" s="113">
        <f>J309</f>
        <v>0</v>
      </c>
      <c r="L100" s="110"/>
    </row>
    <row r="101" spans="1:31" s="9" customFormat="1" ht="24.95" hidden="1" customHeight="1">
      <c r="B101" s="106"/>
      <c r="D101" s="107" t="s">
        <v>96</v>
      </c>
      <c r="E101" s="108"/>
      <c r="F101" s="108"/>
      <c r="G101" s="108"/>
      <c r="H101" s="108"/>
      <c r="I101" s="108"/>
      <c r="J101" s="109">
        <f>J311</f>
        <v>0</v>
      </c>
      <c r="L101" s="106"/>
    </row>
    <row r="102" spans="1:31" s="10" customFormat="1" ht="19.899999999999999" hidden="1" customHeight="1">
      <c r="B102" s="110"/>
      <c r="D102" s="111" t="s">
        <v>97</v>
      </c>
      <c r="E102" s="112"/>
      <c r="F102" s="112"/>
      <c r="G102" s="112"/>
      <c r="H102" s="112"/>
      <c r="I102" s="112"/>
      <c r="J102" s="113">
        <f>J312</f>
        <v>0</v>
      </c>
      <c r="L102" s="110"/>
    </row>
    <row r="103" spans="1:31" s="10" customFormat="1" ht="19.899999999999999" hidden="1" customHeight="1">
      <c r="B103" s="110"/>
      <c r="D103" s="111" t="s">
        <v>98</v>
      </c>
      <c r="E103" s="112"/>
      <c r="F103" s="112"/>
      <c r="G103" s="112"/>
      <c r="H103" s="112"/>
      <c r="I103" s="112"/>
      <c r="J103" s="113">
        <f>J330</f>
        <v>0</v>
      </c>
      <c r="L103" s="110"/>
    </row>
    <row r="104" spans="1:31" s="10" customFormat="1" ht="19.899999999999999" hidden="1" customHeight="1">
      <c r="B104" s="110"/>
      <c r="D104" s="111" t="s">
        <v>99</v>
      </c>
      <c r="E104" s="112"/>
      <c r="F104" s="112"/>
      <c r="G104" s="112"/>
      <c r="H104" s="112"/>
      <c r="I104" s="112"/>
      <c r="J104" s="113">
        <f>J374</f>
        <v>0</v>
      </c>
      <c r="L104" s="110"/>
    </row>
    <row r="105" spans="1:31" s="10" customFormat="1" ht="19.899999999999999" hidden="1" customHeight="1">
      <c r="B105" s="110"/>
      <c r="D105" s="111" t="s">
        <v>100</v>
      </c>
      <c r="E105" s="112"/>
      <c r="F105" s="112"/>
      <c r="G105" s="112"/>
      <c r="H105" s="112"/>
      <c r="I105" s="112"/>
      <c r="J105" s="113">
        <f>J467</f>
        <v>0</v>
      </c>
      <c r="L105" s="110"/>
    </row>
    <row r="106" spans="1:31" s="2" customFormat="1" ht="21.75" hidden="1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hidden="1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ht="11.25" hidden="1"/>
    <row r="109" spans="1:31" ht="11.25" hidden="1"/>
    <row r="110" spans="1:31" ht="11.25" hidden="1"/>
    <row r="111" spans="1:31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24.95" customHeight="1">
      <c r="A112" s="30"/>
      <c r="B112" s="31"/>
      <c r="C112" s="22" t="s">
        <v>101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30" customHeight="1">
      <c r="A115" s="30"/>
      <c r="B115" s="31"/>
      <c r="C115" s="30"/>
      <c r="D115" s="30"/>
      <c r="E115" s="210" t="str">
        <f>E7</f>
        <v>Oprava komínů - Stomatologická klinika na ul. Palackého 700/12 v Olomouci</v>
      </c>
      <c r="F115" s="230"/>
      <c r="G115" s="230"/>
      <c r="H115" s="2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7" t="s">
        <v>18</v>
      </c>
      <c r="D117" s="30"/>
      <c r="E117" s="30"/>
      <c r="F117" s="25" t="str">
        <f>F10</f>
        <v>Stomatologická klinika</v>
      </c>
      <c r="G117" s="30"/>
      <c r="H117" s="30"/>
      <c r="I117" s="27" t="s">
        <v>20</v>
      </c>
      <c r="J117" s="53" t="str">
        <f>IF(J10="","",J10)</f>
        <v>15. 6. 2023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7" t="s">
        <v>22</v>
      </c>
      <c r="D119" s="30"/>
      <c r="E119" s="30"/>
      <c r="F119" s="25" t="str">
        <f>E13</f>
        <v>Fakultní nemocnice Olomouc</v>
      </c>
      <c r="G119" s="30"/>
      <c r="H119" s="30"/>
      <c r="I119" s="27" t="s">
        <v>28</v>
      </c>
      <c r="J119" s="28" t="str">
        <f>E19</f>
        <v>Ing. Martin Trokan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>
      <c r="A120" s="30"/>
      <c r="B120" s="31"/>
      <c r="C120" s="27" t="s">
        <v>26</v>
      </c>
      <c r="D120" s="30"/>
      <c r="E120" s="30"/>
      <c r="F120" s="25" t="str">
        <f>IF(E16="","",E16)</f>
        <v>na základě výběrového řízení</v>
      </c>
      <c r="G120" s="30"/>
      <c r="H120" s="30"/>
      <c r="I120" s="27" t="s">
        <v>31</v>
      </c>
      <c r="J120" s="28" t="str">
        <f>E22</f>
        <v>Tomáš Slíva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>
      <c r="A122" s="114"/>
      <c r="B122" s="115"/>
      <c r="C122" s="116" t="s">
        <v>102</v>
      </c>
      <c r="D122" s="117" t="s">
        <v>60</v>
      </c>
      <c r="E122" s="117" t="s">
        <v>56</v>
      </c>
      <c r="F122" s="117" t="s">
        <v>57</v>
      </c>
      <c r="G122" s="117" t="s">
        <v>103</v>
      </c>
      <c r="H122" s="117" t="s">
        <v>104</v>
      </c>
      <c r="I122" s="117" t="s">
        <v>105</v>
      </c>
      <c r="J122" s="118" t="s">
        <v>87</v>
      </c>
      <c r="K122" s="119" t="s">
        <v>106</v>
      </c>
      <c r="L122" s="120"/>
      <c r="M122" s="60" t="s">
        <v>1</v>
      </c>
      <c r="N122" s="61" t="s">
        <v>39</v>
      </c>
      <c r="O122" s="61" t="s">
        <v>107</v>
      </c>
      <c r="P122" s="61" t="s">
        <v>108</v>
      </c>
      <c r="Q122" s="61" t="s">
        <v>109</v>
      </c>
      <c r="R122" s="61" t="s">
        <v>110</v>
      </c>
      <c r="S122" s="61" t="s">
        <v>111</v>
      </c>
      <c r="T122" s="62" t="s">
        <v>112</v>
      </c>
      <c r="U122" s="114"/>
      <c r="V122" s="114"/>
      <c r="W122" s="114"/>
      <c r="X122" s="114"/>
      <c r="Y122" s="114"/>
      <c r="Z122" s="114"/>
      <c r="AA122" s="114"/>
      <c r="AB122" s="114"/>
      <c r="AC122" s="114"/>
      <c r="AD122" s="114"/>
      <c r="AE122" s="114"/>
    </row>
    <row r="123" spans="1:65" s="2" customFormat="1" ht="22.9" customHeight="1">
      <c r="A123" s="30"/>
      <c r="B123" s="31"/>
      <c r="C123" s="67" t="s">
        <v>113</v>
      </c>
      <c r="D123" s="30"/>
      <c r="E123" s="30"/>
      <c r="F123" s="30"/>
      <c r="G123" s="30"/>
      <c r="H123" s="30"/>
      <c r="I123" s="30"/>
      <c r="J123" s="121">
        <f>BK123</f>
        <v>0</v>
      </c>
      <c r="K123" s="30"/>
      <c r="L123" s="31"/>
      <c r="M123" s="63"/>
      <c r="N123" s="54"/>
      <c r="O123" s="64"/>
      <c r="P123" s="122">
        <f>P124+P311</f>
        <v>580.48960799999998</v>
      </c>
      <c r="Q123" s="64"/>
      <c r="R123" s="122">
        <f>R124+R311</f>
        <v>11.850138119999999</v>
      </c>
      <c r="S123" s="64"/>
      <c r="T123" s="123">
        <f>T124+T311</f>
        <v>74.708793499999999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8" t="s">
        <v>74</v>
      </c>
      <c r="AU123" s="18" t="s">
        <v>89</v>
      </c>
      <c r="BK123" s="124">
        <f>BK124+BK311</f>
        <v>0</v>
      </c>
    </row>
    <row r="124" spans="1:65" s="12" customFormat="1" ht="25.9" customHeight="1">
      <c r="B124" s="125"/>
      <c r="D124" s="126" t="s">
        <v>74</v>
      </c>
      <c r="E124" s="127" t="s">
        <v>114</v>
      </c>
      <c r="F124" s="127" t="s">
        <v>115</v>
      </c>
      <c r="J124" s="128">
        <f>BK124</f>
        <v>0</v>
      </c>
      <c r="L124" s="125"/>
      <c r="M124" s="129"/>
      <c r="N124" s="130"/>
      <c r="O124" s="130"/>
      <c r="P124" s="131">
        <f>P125+P167+P230+P291+P309</f>
        <v>413.52495099999999</v>
      </c>
      <c r="Q124" s="130"/>
      <c r="R124" s="131">
        <f>R125+R167+R230+R291+R309</f>
        <v>8.1810812699999982</v>
      </c>
      <c r="S124" s="130"/>
      <c r="T124" s="132">
        <f>T125+T167+T230+T291+T309</f>
        <v>72.94941</v>
      </c>
      <c r="AR124" s="126" t="s">
        <v>80</v>
      </c>
      <c r="AT124" s="133" t="s">
        <v>74</v>
      </c>
      <c r="AU124" s="133" t="s">
        <v>75</v>
      </c>
      <c r="AY124" s="126" t="s">
        <v>116</v>
      </c>
      <c r="BK124" s="134">
        <f>BK125+BK167+BK230+BK291+BK309</f>
        <v>0</v>
      </c>
    </row>
    <row r="125" spans="1:65" s="12" customFormat="1" ht="22.9" customHeight="1">
      <c r="B125" s="125"/>
      <c r="D125" s="126" t="s">
        <v>74</v>
      </c>
      <c r="E125" s="135" t="s">
        <v>117</v>
      </c>
      <c r="F125" s="135" t="s">
        <v>118</v>
      </c>
      <c r="J125" s="136">
        <f>BK125</f>
        <v>0</v>
      </c>
      <c r="L125" s="125"/>
      <c r="M125" s="129"/>
      <c r="N125" s="130"/>
      <c r="O125" s="130"/>
      <c r="P125" s="131">
        <f>SUM(P126:P166)</f>
        <v>14.998285000000001</v>
      </c>
      <c r="Q125" s="130"/>
      <c r="R125" s="131">
        <f>SUM(R126:R166)</f>
        <v>5.2420561599999997</v>
      </c>
      <c r="S125" s="130"/>
      <c r="T125" s="132">
        <f>SUM(T126:T166)</f>
        <v>0</v>
      </c>
      <c r="AR125" s="126" t="s">
        <v>80</v>
      </c>
      <c r="AT125" s="133" t="s">
        <v>74</v>
      </c>
      <c r="AU125" s="133" t="s">
        <v>80</v>
      </c>
      <c r="AY125" s="126" t="s">
        <v>116</v>
      </c>
      <c r="BK125" s="134">
        <f>SUM(BK126:BK166)</f>
        <v>0</v>
      </c>
    </row>
    <row r="126" spans="1:65" s="2" customFormat="1" ht="24.2" customHeight="1">
      <c r="A126" s="30"/>
      <c r="B126" s="137"/>
      <c r="C126" s="138" t="s">
        <v>80</v>
      </c>
      <c r="D126" s="138" t="s">
        <v>119</v>
      </c>
      <c r="E126" s="139" t="s">
        <v>120</v>
      </c>
      <c r="F126" s="140" t="s">
        <v>121</v>
      </c>
      <c r="G126" s="141" t="s">
        <v>122</v>
      </c>
      <c r="H126" s="142">
        <v>1.208</v>
      </c>
      <c r="I126" s="143"/>
      <c r="J126" s="143">
        <f>ROUND(I126*H126,2)</f>
        <v>0</v>
      </c>
      <c r="K126" s="144"/>
      <c r="L126" s="31"/>
      <c r="M126" s="145" t="s">
        <v>1</v>
      </c>
      <c r="N126" s="146" t="s">
        <v>40</v>
      </c>
      <c r="O126" s="147">
        <v>4.62</v>
      </c>
      <c r="P126" s="147">
        <f>O126*H126</f>
        <v>5.5809600000000001</v>
      </c>
      <c r="Q126" s="147">
        <v>1.83432</v>
      </c>
      <c r="R126" s="147">
        <f>Q126*H126</f>
        <v>2.21585856</v>
      </c>
      <c r="S126" s="147">
        <v>0</v>
      </c>
      <c r="T126" s="148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49" t="s">
        <v>123</v>
      </c>
      <c r="AT126" s="149" t="s">
        <v>119</v>
      </c>
      <c r="AU126" s="149" t="s">
        <v>82</v>
      </c>
      <c r="AY126" s="18" t="s">
        <v>116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8" t="s">
        <v>80</v>
      </c>
      <c r="BK126" s="150">
        <f>ROUND(I126*H126,2)</f>
        <v>0</v>
      </c>
      <c r="BL126" s="18" t="s">
        <v>123</v>
      </c>
      <c r="BM126" s="149" t="s">
        <v>124</v>
      </c>
    </row>
    <row r="127" spans="1:65" s="13" customFormat="1" ht="11.25">
      <c r="B127" s="151"/>
      <c r="D127" s="152" t="s">
        <v>125</v>
      </c>
      <c r="E127" s="153" t="s">
        <v>1</v>
      </c>
      <c r="F127" s="154" t="s">
        <v>126</v>
      </c>
      <c r="H127" s="153" t="s">
        <v>1</v>
      </c>
      <c r="L127" s="151"/>
      <c r="M127" s="155"/>
      <c r="N127" s="156"/>
      <c r="O127" s="156"/>
      <c r="P127" s="156"/>
      <c r="Q127" s="156"/>
      <c r="R127" s="156"/>
      <c r="S127" s="156"/>
      <c r="T127" s="157"/>
      <c r="AT127" s="153" t="s">
        <v>125</v>
      </c>
      <c r="AU127" s="153" t="s">
        <v>82</v>
      </c>
      <c r="AV127" s="13" t="s">
        <v>80</v>
      </c>
      <c r="AW127" s="13" t="s">
        <v>30</v>
      </c>
      <c r="AX127" s="13" t="s">
        <v>75</v>
      </c>
      <c r="AY127" s="153" t="s">
        <v>116</v>
      </c>
    </row>
    <row r="128" spans="1:65" s="13" customFormat="1" ht="11.25">
      <c r="B128" s="151"/>
      <c r="D128" s="152" t="s">
        <v>125</v>
      </c>
      <c r="E128" s="153" t="s">
        <v>1</v>
      </c>
      <c r="F128" s="154" t="s">
        <v>127</v>
      </c>
      <c r="H128" s="153" t="s">
        <v>1</v>
      </c>
      <c r="L128" s="151"/>
      <c r="M128" s="155"/>
      <c r="N128" s="156"/>
      <c r="O128" s="156"/>
      <c r="P128" s="156"/>
      <c r="Q128" s="156"/>
      <c r="R128" s="156"/>
      <c r="S128" s="156"/>
      <c r="T128" s="157"/>
      <c r="AT128" s="153" t="s">
        <v>125</v>
      </c>
      <c r="AU128" s="153" t="s">
        <v>82</v>
      </c>
      <c r="AV128" s="13" t="s">
        <v>80</v>
      </c>
      <c r="AW128" s="13" t="s">
        <v>30</v>
      </c>
      <c r="AX128" s="13" t="s">
        <v>75</v>
      </c>
      <c r="AY128" s="153" t="s">
        <v>116</v>
      </c>
    </row>
    <row r="129" spans="1:65" s="13" customFormat="1" ht="11.25">
      <c r="B129" s="151"/>
      <c r="D129" s="152" t="s">
        <v>125</v>
      </c>
      <c r="E129" s="153" t="s">
        <v>1</v>
      </c>
      <c r="F129" s="154" t="s">
        <v>128</v>
      </c>
      <c r="H129" s="153" t="s">
        <v>1</v>
      </c>
      <c r="L129" s="151"/>
      <c r="M129" s="155"/>
      <c r="N129" s="156"/>
      <c r="O129" s="156"/>
      <c r="P129" s="156"/>
      <c r="Q129" s="156"/>
      <c r="R129" s="156"/>
      <c r="S129" s="156"/>
      <c r="T129" s="157"/>
      <c r="AT129" s="153" t="s">
        <v>125</v>
      </c>
      <c r="AU129" s="153" t="s">
        <v>82</v>
      </c>
      <c r="AV129" s="13" t="s">
        <v>80</v>
      </c>
      <c r="AW129" s="13" t="s">
        <v>30</v>
      </c>
      <c r="AX129" s="13" t="s">
        <v>75</v>
      </c>
      <c r="AY129" s="153" t="s">
        <v>116</v>
      </c>
    </row>
    <row r="130" spans="1:65" s="13" customFormat="1" ht="11.25">
      <c r="B130" s="151"/>
      <c r="D130" s="152" t="s">
        <v>125</v>
      </c>
      <c r="E130" s="153" t="s">
        <v>1</v>
      </c>
      <c r="F130" s="154" t="s">
        <v>129</v>
      </c>
      <c r="H130" s="153" t="s">
        <v>1</v>
      </c>
      <c r="L130" s="151"/>
      <c r="M130" s="155"/>
      <c r="N130" s="156"/>
      <c r="O130" s="156"/>
      <c r="P130" s="156"/>
      <c r="Q130" s="156"/>
      <c r="R130" s="156"/>
      <c r="S130" s="156"/>
      <c r="T130" s="157"/>
      <c r="AT130" s="153" t="s">
        <v>125</v>
      </c>
      <c r="AU130" s="153" t="s">
        <v>82</v>
      </c>
      <c r="AV130" s="13" t="s">
        <v>80</v>
      </c>
      <c r="AW130" s="13" t="s">
        <v>30</v>
      </c>
      <c r="AX130" s="13" t="s">
        <v>75</v>
      </c>
      <c r="AY130" s="153" t="s">
        <v>116</v>
      </c>
    </row>
    <row r="131" spans="1:65" s="13" customFormat="1" ht="11.25">
      <c r="B131" s="151"/>
      <c r="D131" s="152" t="s">
        <v>125</v>
      </c>
      <c r="E131" s="153" t="s">
        <v>1</v>
      </c>
      <c r="F131" s="154" t="s">
        <v>130</v>
      </c>
      <c r="H131" s="153" t="s">
        <v>1</v>
      </c>
      <c r="L131" s="151"/>
      <c r="M131" s="155"/>
      <c r="N131" s="156"/>
      <c r="O131" s="156"/>
      <c r="P131" s="156"/>
      <c r="Q131" s="156"/>
      <c r="R131" s="156"/>
      <c r="S131" s="156"/>
      <c r="T131" s="157"/>
      <c r="AT131" s="153" t="s">
        <v>125</v>
      </c>
      <c r="AU131" s="153" t="s">
        <v>82</v>
      </c>
      <c r="AV131" s="13" t="s">
        <v>80</v>
      </c>
      <c r="AW131" s="13" t="s">
        <v>30</v>
      </c>
      <c r="AX131" s="13" t="s">
        <v>75</v>
      </c>
      <c r="AY131" s="153" t="s">
        <v>116</v>
      </c>
    </row>
    <row r="132" spans="1:65" s="13" customFormat="1" ht="11.25">
      <c r="B132" s="151"/>
      <c r="D132" s="152" t="s">
        <v>125</v>
      </c>
      <c r="E132" s="153" t="s">
        <v>1</v>
      </c>
      <c r="F132" s="154" t="s">
        <v>131</v>
      </c>
      <c r="H132" s="153" t="s">
        <v>1</v>
      </c>
      <c r="L132" s="151"/>
      <c r="M132" s="155"/>
      <c r="N132" s="156"/>
      <c r="O132" s="156"/>
      <c r="P132" s="156"/>
      <c r="Q132" s="156"/>
      <c r="R132" s="156"/>
      <c r="S132" s="156"/>
      <c r="T132" s="157"/>
      <c r="AT132" s="153" t="s">
        <v>125</v>
      </c>
      <c r="AU132" s="153" t="s">
        <v>82</v>
      </c>
      <c r="AV132" s="13" t="s">
        <v>80</v>
      </c>
      <c r="AW132" s="13" t="s">
        <v>30</v>
      </c>
      <c r="AX132" s="13" t="s">
        <v>75</v>
      </c>
      <c r="AY132" s="153" t="s">
        <v>116</v>
      </c>
    </row>
    <row r="133" spans="1:65" s="14" customFormat="1" ht="11.25">
      <c r="B133" s="158"/>
      <c r="D133" s="152" t="s">
        <v>125</v>
      </c>
      <c r="E133" s="159" t="s">
        <v>1</v>
      </c>
      <c r="F133" s="160" t="s">
        <v>132</v>
      </c>
      <c r="H133" s="161">
        <v>1.208</v>
      </c>
      <c r="L133" s="158"/>
      <c r="M133" s="162"/>
      <c r="N133" s="163"/>
      <c r="O133" s="163"/>
      <c r="P133" s="163"/>
      <c r="Q133" s="163"/>
      <c r="R133" s="163"/>
      <c r="S133" s="163"/>
      <c r="T133" s="164"/>
      <c r="AT133" s="159" t="s">
        <v>125</v>
      </c>
      <c r="AU133" s="159" t="s">
        <v>82</v>
      </c>
      <c r="AV133" s="14" t="s">
        <v>82</v>
      </c>
      <c r="AW133" s="14" t="s">
        <v>30</v>
      </c>
      <c r="AX133" s="14" t="s">
        <v>75</v>
      </c>
      <c r="AY133" s="159" t="s">
        <v>116</v>
      </c>
    </row>
    <row r="134" spans="1:65" s="15" customFormat="1" ht="11.25">
      <c r="B134" s="165"/>
      <c r="D134" s="152" t="s">
        <v>125</v>
      </c>
      <c r="E134" s="166" t="s">
        <v>1</v>
      </c>
      <c r="F134" s="167" t="s">
        <v>133</v>
      </c>
      <c r="H134" s="168">
        <v>1.208</v>
      </c>
      <c r="L134" s="165"/>
      <c r="M134" s="169"/>
      <c r="N134" s="170"/>
      <c r="O134" s="170"/>
      <c r="P134" s="170"/>
      <c r="Q134" s="170"/>
      <c r="R134" s="170"/>
      <c r="S134" s="170"/>
      <c r="T134" s="171"/>
      <c r="AT134" s="166" t="s">
        <v>125</v>
      </c>
      <c r="AU134" s="166" t="s">
        <v>82</v>
      </c>
      <c r="AV134" s="15" t="s">
        <v>123</v>
      </c>
      <c r="AW134" s="15" t="s">
        <v>30</v>
      </c>
      <c r="AX134" s="15" t="s">
        <v>80</v>
      </c>
      <c r="AY134" s="166" t="s">
        <v>116</v>
      </c>
    </row>
    <row r="135" spans="1:65" s="2" customFormat="1" ht="16.5" customHeight="1">
      <c r="A135" s="30"/>
      <c r="B135" s="137"/>
      <c r="C135" s="172" t="s">
        <v>82</v>
      </c>
      <c r="D135" s="172" t="s">
        <v>134</v>
      </c>
      <c r="E135" s="173" t="s">
        <v>135</v>
      </c>
      <c r="F135" s="174" t="s">
        <v>136</v>
      </c>
      <c r="G135" s="175" t="s">
        <v>137</v>
      </c>
      <c r="H135" s="176">
        <v>3</v>
      </c>
      <c r="I135" s="177"/>
      <c r="J135" s="177">
        <f>ROUND(I135*H135,2)</f>
        <v>0</v>
      </c>
      <c r="K135" s="178"/>
      <c r="L135" s="179"/>
      <c r="M135" s="180" t="s">
        <v>1</v>
      </c>
      <c r="N135" s="181" t="s">
        <v>40</v>
      </c>
      <c r="O135" s="147">
        <v>0</v>
      </c>
      <c r="P135" s="147">
        <f>O135*H135</f>
        <v>0</v>
      </c>
      <c r="Q135" s="147">
        <v>2.0999999999999999E-3</v>
      </c>
      <c r="R135" s="147">
        <f>Q135*H135</f>
        <v>6.3E-3</v>
      </c>
      <c r="S135" s="147">
        <v>0</v>
      </c>
      <c r="T135" s="148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9" t="s">
        <v>138</v>
      </c>
      <c r="AT135" s="149" t="s">
        <v>134</v>
      </c>
      <c r="AU135" s="149" t="s">
        <v>82</v>
      </c>
      <c r="AY135" s="18" t="s">
        <v>116</v>
      </c>
      <c r="BE135" s="150">
        <f>IF(N135="základní",J135,0)</f>
        <v>0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8" t="s">
        <v>80</v>
      </c>
      <c r="BK135" s="150">
        <f>ROUND(I135*H135,2)</f>
        <v>0</v>
      </c>
      <c r="BL135" s="18" t="s">
        <v>123</v>
      </c>
      <c r="BM135" s="149" t="s">
        <v>139</v>
      </c>
    </row>
    <row r="136" spans="1:65" s="13" customFormat="1" ht="11.25">
      <c r="B136" s="151"/>
      <c r="D136" s="152" t="s">
        <v>125</v>
      </c>
      <c r="E136" s="153" t="s">
        <v>1</v>
      </c>
      <c r="F136" s="154" t="s">
        <v>126</v>
      </c>
      <c r="H136" s="153" t="s">
        <v>1</v>
      </c>
      <c r="L136" s="151"/>
      <c r="M136" s="155"/>
      <c r="N136" s="156"/>
      <c r="O136" s="156"/>
      <c r="P136" s="156"/>
      <c r="Q136" s="156"/>
      <c r="R136" s="156"/>
      <c r="S136" s="156"/>
      <c r="T136" s="157"/>
      <c r="AT136" s="153" t="s">
        <v>125</v>
      </c>
      <c r="AU136" s="153" t="s">
        <v>82</v>
      </c>
      <c r="AV136" s="13" t="s">
        <v>80</v>
      </c>
      <c r="AW136" s="13" t="s">
        <v>30</v>
      </c>
      <c r="AX136" s="13" t="s">
        <v>75</v>
      </c>
      <c r="AY136" s="153" t="s">
        <v>116</v>
      </c>
    </row>
    <row r="137" spans="1:65" s="13" customFormat="1" ht="11.25">
      <c r="B137" s="151"/>
      <c r="D137" s="152" t="s">
        <v>125</v>
      </c>
      <c r="E137" s="153" t="s">
        <v>1</v>
      </c>
      <c r="F137" s="154" t="s">
        <v>127</v>
      </c>
      <c r="H137" s="153" t="s">
        <v>1</v>
      </c>
      <c r="L137" s="151"/>
      <c r="M137" s="155"/>
      <c r="N137" s="156"/>
      <c r="O137" s="156"/>
      <c r="P137" s="156"/>
      <c r="Q137" s="156"/>
      <c r="R137" s="156"/>
      <c r="S137" s="156"/>
      <c r="T137" s="157"/>
      <c r="AT137" s="153" t="s">
        <v>125</v>
      </c>
      <c r="AU137" s="153" t="s">
        <v>82</v>
      </c>
      <c r="AV137" s="13" t="s">
        <v>80</v>
      </c>
      <c r="AW137" s="13" t="s">
        <v>30</v>
      </c>
      <c r="AX137" s="13" t="s">
        <v>75</v>
      </c>
      <c r="AY137" s="153" t="s">
        <v>116</v>
      </c>
    </row>
    <row r="138" spans="1:65" s="13" customFormat="1" ht="11.25">
      <c r="B138" s="151"/>
      <c r="D138" s="152" t="s">
        <v>125</v>
      </c>
      <c r="E138" s="153" t="s">
        <v>1</v>
      </c>
      <c r="F138" s="154" t="s">
        <v>128</v>
      </c>
      <c r="H138" s="153" t="s">
        <v>1</v>
      </c>
      <c r="L138" s="151"/>
      <c r="M138" s="155"/>
      <c r="N138" s="156"/>
      <c r="O138" s="156"/>
      <c r="P138" s="156"/>
      <c r="Q138" s="156"/>
      <c r="R138" s="156"/>
      <c r="S138" s="156"/>
      <c r="T138" s="157"/>
      <c r="AT138" s="153" t="s">
        <v>125</v>
      </c>
      <c r="AU138" s="153" t="s">
        <v>82</v>
      </c>
      <c r="AV138" s="13" t="s">
        <v>80</v>
      </c>
      <c r="AW138" s="13" t="s">
        <v>30</v>
      </c>
      <c r="AX138" s="13" t="s">
        <v>75</v>
      </c>
      <c r="AY138" s="153" t="s">
        <v>116</v>
      </c>
    </row>
    <row r="139" spans="1:65" s="13" customFormat="1" ht="11.25">
      <c r="B139" s="151"/>
      <c r="D139" s="152" t="s">
        <v>125</v>
      </c>
      <c r="E139" s="153" t="s">
        <v>1</v>
      </c>
      <c r="F139" s="154" t="s">
        <v>129</v>
      </c>
      <c r="H139" s="153" t="s">
        <v>1</v>
      </c>
      <c r="L139" s="151"/>
      <c r="M139" s="155"/>
      <c r="N139" s="156"/>
      <c r="O139" s="156"/>
      <c r="P139" s="156"/>
      <c r="Q139" s="156"/>
      <c r="R139" s="156"/>
      <c r="S139" s="156"/>
      <c r="T139" s="157"/>
      <c r="AT139" s="153" t="s">
        <v>125</v>
      </c>
      <c r="AU139" s="153" t="s">
        <v>82</v>
      </c>
      <c r="AV139" s="13" t="s">
        <v>80</v>
      </c>
      <c r="AW139" s="13" t="s">
        <v>30</v>
      </c>
      <c r="AX139" s="13" t="s">
        <v>75</v>
      </c>
      <c r="AY139" s="153" t="s">
        <v>116</v>
      </c>
    </row>
    <row r="140" spans="1:65" s="13" customFormat="1" ht="11.25">
      <c r="B140" s="151"/>
      <c r="D140" s="152" t="s">
        <v>125</v>
      </c>
      <c r="E140" s="153" t="s">
        <v>1</v>
      </c>
      <c r="F140" s="154" t="s">
        <v>130</v>
      </c>
      <c r="H140" s="153" t="s">
        <v>1</v>
      </c>
      <c r="L140" s="151"/>
      <c r="M140" s="155"/>
      <c r="N140" s="156"/>
      <c r="O140" s="156"/>
      <c r="P140" s="156"/>
      <c r="Q140" s="156"/>
      <c r="R140" s="156"/>
      <c r="S140" s="156"/>
      <c r="T140" s="157"/>
      <c r="AT140" s="153" t="s">
        <v>125</v>
      </c>
      <c r="AU140" s="153" t="s">
        <v>82</v>
      </c>
      <c r="AV140" s="13" t="s">
        <v>80</v>
      </c>
      <c r="AW140" s="13" t="s">
        <v>30</v>
      </c>
      <c r="AX140" s="13" t="s">
        <v>75</v>
      </c>
      <c r="AY140" s="153" t="s">
        <v>116</v>
      </c>
    </row>
    <row r="141" spans="1:65" s="13" customFormat="1" ht="11.25">
      <c r="B141" s="151"/>
      <c r="D141" s="152" t="s">
        <v>125</v>
      </c>
      <c r="E141" s="153" t="s">
        <v>1</v>
      </c>
      <c r="F141" s="154" t="s">
        <v>131</v>
      </c>
      <c r="H141" s="153" t="s">
        <v>1</v>
      </c>
      <c r="L141" s="151"/>
      <c r="M141" s="155"/>
      <c r="N141" s="156"/>
      <c r="O141" s="156"/>
      <c r="P141" s="156"/>
      <c r="Q141" s="156"/>
      <c r="R141" s="156"/>
      <c r="S141" s="156"/>
      <c r="T141" s="157"/>
      <c r="AT141" s="153" t="s">
        <v>125</v>
      </c>
      <c r="AU141" s="153" t="s">
        <v>82</v>
      </c>
      <c r="AV141" s="13" t="s">
        <v>80</v>
      </c>
      <c r="AW141" s="13" t="s">
        <v>30</v>
      </c>
      <c r="AX141" s="13" t="s">
        <v>75</v>
      </c>
      <c r="AY141" s="153" t="s">
        <v>116</v>
      </c>
    </row>
    <row r="142" spans="1:65" s="14" customFormat="1" ht="11.25">
      <c r="B142" s="158"/>
      <c r="D142" s="152" t="s">
        <v>125</v>
      </c>
      <c r="E142" s="159" t="s">
        <v>1</v>
      </c>
      <c r="F142" s="160" t="s">
        <v>140</v>
      </c>
      <c r="H142" s="161">
        <v>3</v>
      </c>
      <c r="L142" s="158"/>
      <c r="M142" s="162"/>
      <c r="N142" s="163"/>
      <c r="O142" s="163"/>
      <c r="P142" s="163"/>
      <c r="Q142" s="163"/>
      <c r="R142" s="163"/>
      <c r="S142" s="163"/>
      <c r="T142" s="164"/>
      <c r="AT142" s="159" t="s">
        <v>125</v>
      </c>
      <c r="AU142" s="159" t="s">
        <v>82</v>
      </c>
      <c r="AV142" s="14" t="s">
        <v>82</v>
      </c>
      <c r="AW142" s="14" t="s">
        <v>30</v>
      </c>
      <c r="AX142" s="14" t="s">
        <v>75</v>
      </c>
      <c r="AY142" s="159" t="s">
        <v>116</v>
      </c>
    </row>
    <row r="143" spans="1:65" s="15" customFormat="1" ht="11.25">
      <c r="B143" s="165"/>
      <c r="D143" s="152" t="s">
        <v>125</v>
      </c>
      <c r="E143" s="166" t="s">
        <v>1</v>
      </c>
      <c r="F143" s="167" t="s">
        <v>133</v>
      </c>
      <c r="H143" s="168">
        <v>3</v>
      </c>
      <c r="L143" s="165"/>
      <c r="M143" s="169"/>
      <c r="N143" s="170"/>
      <c r="O143" s="170"/>
      <c r="P143" s="170"/>
      <c r="Q143" s="170"/>
      <c r="R143" s="170"/>
      <c r="S143" s="170"/>
      <c r="T143" s="171"/>
      <c r="AT143" s="166" t="s">
        <v>125</v>
      </c>
      <c r="AU143" s="166" t="s">
        <v>82</v>
      </c>
      <c r="AV143" s="15" t="s">
        <v>123</v>
      </c>
      <c r="AW143" s="15" t="s">
        <v>30</v>
      </c>
      <c r="AX143" s="15" t="s">
        <v>80</v>
      </c>
      <c r="AY143" s="166" t="s">
        <v>116</v>
      </c>
    </row>
    <row r="144" spans="1:65" s="2" customFormat="1" ht="24.2" customHeight="1">
      <c r="A144" s="30"/>
      <c r="B144" s="137"/>
      <c r="C144" s="138" t="s">
        <v>117</v>
      </c>
      <c r="D144" s="138" t="s">
        <v>119</v>
      </c>
      <c r="E144" s="139" t="s">
        <v>141</v>
      </c>
      <c r="F144" s="140" t="s">
        <v>142</v>
      </c>
      <c r="G144" s="141" t="s">
        <v>122</v>
      </c>
      <c r="H144" s="142">
        <v>1.345</v>
      </c>
      <c r="I144" s="143"/>
      <c r="J144" s="143">
        <f>ROUND(I144*H144,2)</f>
        <v>0</v>
      </c>
      <c r="K144" s="144"/>
      <c r="L144" s="31"/>
      <c r="M144" s="145" t="s">
        <v>1</v>
      </c>
      <c r="N144" s="146" t="s">
        <v>40</v>
      </c>
      <c r="O144" s="147">
        <v>6.9169999999999998</v>
      </c>
      <c r="P144" s="147">
        <f>O144*H144</f>
        <v>9.3033649999999994</v>
      </c>
      <c r="Q144" s="147">
        <v>2.2284000000000002</v>
      </c>
      <c r="R144" s="147">
        <f>Q144*H144</f>
        <v>2.997198</v>
      </c>
      <c r="S144" s="147">
        <v>0</v>
      </c>
      <c r="T144" s="148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49" t="s">
        <v>123</v>
      </c>
      <c r="AT144" s="149" t="s">
        <v>119</v>
      </c>
      <c r="AU144" s="149" t="s">
        <v>82</v>
      </c>
      <c r="AY144" s="18" t="s">
        <v>116</v>
      </c>
      <c r="BE144" s="150">
        <f>IF(N144="základní",J144,0)</f>
        <v>0</v>
      </c>
      <c r="BF144" s="150">
        <f>IF(N144="snížená",J144,0)</f>
        <v>0</v>
      </c>
      <c r="BG144" s="150">
        <f>IF(N144="zákl. přenesená",J144,0)</f>
        <v>0</v>
      </c>
      <c r="BH144" s="150">
        <f>IF(N144="sníž. přenesená",J144,0)</f>
        <v>0</v>
      </c>
      <c r="BI144" s="150">
        <f>IF(N144="nulová",J144,0)</f>
        <v>0</v>
      </c>
      <c r="BJ144" s="18" t="s">
        <v>80</v>
      </c>
      <c r="BK144" s="150">
        <f>ROUND(I144*H144,2)</f>
        <v>0</v>
      </c>
      <c r="BL144" s="18" t="s">
        <v>123</v>
      </c>
      <c r="BM144" s="149" t="s">
        <v>143</v>
      </c>
    </row>
    <row r="145" spans="1:65" s="2" customFormat="1" ht="97.5">
      <c r="A145" s="30"/>
      <c r="B145" s="31"/>
      <c r="C145" s="30"/>
      <c r="D145" s="152" t="s">
        <v>144</v>
      </c>
      <c r="E145" s="30"/>
      <c r="F145" s="182" t="s">
        <v>145</v>
      </c>
      <c r="G145" s="30"/>
      <c r="H145" s="30"/>
      <c r="I145" s="30"/>
      <c r="J145" s="30"/>
      <c r="K145" s="30"/>
      <c r="L145" s="31"/>
      <c r="M145" s="183"/>
      <c r="N145" s="184"/>
      <c r="O145" s="56"/>
      <c r="P145" s="56"/>
      <c r="Q145" s="56"/>
      <c r="R145" s="56"/>
      <c r="S145" s="56"/>
      <c r="T145" s="57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T145" s="18" t="s">
        <v>144</v>
      </c>
      <c r="AU145" s="18" t="s">
        <v>82</v>
      </c>
    </row>
    <row r="146" spans="1:65" s="13" customFormat="1" ht="11.25">
      <c r="B146" s="151"/>
      <c r="D146" s="152" t="s">
        <v>125</v>
      </c>
      <c r="E146" s="153" t="s">
        <v>1</v>
      </c>
      <c r="F146" s="154" t="s">
        <v>126</v>
      </c>
      <c r="H146" s="153" t="s">
        <v>1</v>
      </c>
      <c r="L146" s="151"/>
      <c r="M146" s="155"/>
      <c r="N146" s="156"/>
      <c r="O146" s="156"/>
      <c r="P146" s="156"/>
      <c r="Q146" s="156"/>
      <c r="R146" s="156"/>
      <c r="S146" s="156"/>
      <c r="T146" s="157"/>
      <c r="AT146" s="153" t="s">
        <v>125</v>
      </c>
      <c r="AU146" s="153" t="s">
        <v>82</v>
      </c>
      <c r="AV146" s="13" t="s">
        <v>80</v>
      </c>
      <c r="AW146" s="13" t="s">
        <v>30</v>
      </c>
      <c r="AX146" s="13" t="s">
        <v>75</v>
      </c>
      <c r="AY146" s="153" t="s">
        <v>116</v>
      </c>
    </row>
    <row r="147" spans="1:65" s="13" customFormat="1" ht="11.25">
      <c r="B147" s="151"/>
      <c r="D147" s="152" t="s">
        <v>125</v>
      </c>
      <c r="E147" s="153" t="s">
        <v>1</v>
      </c>
      <c r="F147" s="154" t="s">
        <v>127</v>
      </c>
      <c r="H147" s="153" t="s">
        <v>1</v>
      </c>
      <c r="L147" s="151"/>
      <c r="M147" s="155"/>
      <c r="N147" s="156"/>
      <c r="O147" s="156"/>
      <c r="P147" s="156"/>
      <c r="Q147" s="156"/>
      <c r="R147" s="156"/>
      <c r="S147" s="156"/>
      <c r="T147" s="157"/>
      <c r="AT147" s="153" t="s">
        <v>125</v>
      </c>
      <c r="AU147" s="153" t="s">
        <v>82</v>
      </c>
      <c r="AV147" s="13" t="s">
        <v>80</v>
      </c>
      <c r="AW147" s="13" t="s">
        <v>30</v>
      </c>
      <c r="AX147" s="13" t="s">
        <v>75</v>
      </c>
      <c r="AY147" s="153" t="s">
        <v>116</v>
      </c>
    </row>
    <row r="148" spans="1:65" s="13" customFormat="1" ht="11.25">
      <c r="B148" s="151"/>
      <c r="D148" s="152" t="s">
        <v>125</v>
      </c>
      <c r="E148" s="153" t="s">
        <v>1</v>
      </c>
      <c r="F148" s="154" t="s">
        <v>128</v>
      </c>
      <c r="H148" s="153" t="s">
        <v>1</v>
      </c>
      <c r="L148" s="151"/>
      <c r="M148" s="155"/>
      <c r="N148" s="156"/>
      <c r="O148" s="156"/>
      <c r="P148" s="156"/>
      <c r="Q148" s="156"/>
      <c r="R148" s="156"/>
      <c r="S148" s="156"/>
      <c r="T148" s="157"/>
      <c r="AT148" s="153" t="s">
        <v>125</v>
      </c>
      <c r="AU148" s="153" t="s">
        <v>82</v>
      </c>
      <c r="AV148" s="13" t="s">
        <v>80</v>
      </c>
      <c r="AW148" s="13" t="s">
        <v>30</v>
      </c>
      <c r="AX148" s="13" t="s">
        <v>75</v>
      </c>
      <c r="AY148" s="153" t="s">
        <v>116</v>
      </c>
    </row>
    <row r="149" spans="1:65" s="13" customFormat="1" ht="11.25">
      <c r="B149" s="151"/>
      <c r="D149" s="152" t="s">
        <v>125</v>
      </c>
      <c r="E149" s="153" t="s">
        <v>1</v>
      </c>
      <c r="F149" s="154" t="s">
        <v>129</v>
      </c>
      <c r="H149" s="153" t="s">
        <v>1</v>
      </c>
      <c r="L149" s="151"/>
      <c r="M149" s="155"/>
      <c r="N149" s="156"/>
      <c r="O149" s="156"/>
      <c r="P149" s="156"/>
      <c r="Q149" s="156"/>
      <c r="R149" s="156"/>
      <c r="S149" s="156"/>
      <c r="T149" s="157"/>
      <c r="AT149" s="153" t="s">
        <v>125</v>
      </c>
      <c r="AU149" s="153" t="s">
        <v>82</v>
      </c>
      <c r="AV149" s="13" t="s">
        <v>80</v>
      </c>
      <c r="AW149" s="13" t="s">
        <v>30</v>
      </c>
      <c r="AX149" s="13" t="s">
        <v>75</v>
      </c>
      <c r="AY149" s="153" t="s">
        <v>116</v>
      </c>
    </row>
    <row r="150" spans="1:65" s="13" customFormat="1" ht="11.25">
      <c r="B150" s="151"/>
      <c r="D150" s="152" t="s">
        <v>125</v>
      </c>
      <c r="E150" s="153" t="s">
        <v>1</v>
      </c>
      <c r="F150" s="154" t="s">
        <v>130</v>
      </c>
      <c r="H150" s="153" t="s">
        <v>1</v>
      </c>
      <c r="L150" s="151"/>
      <c r="M150" s="155"/>
      <c r="N150" s="156"/>
      <c r="O150" s="156"/>
      <c r="P150" s="156"/>
      <c r="Q150" s="156"/>
      <c r="R150" s="156"/>
      <c r="S150" s="156"/>
      <c r="T150" s="157"/>
      <c r="AT150" s="153" t="s">
        <v>125</v>
      </c>
      <c r="AU150" s="153" t="s">
        <v>82</v>
      </c>
      <c r="AV150" s="13" t="s">
        <v>80</v>
      </c>
      <c r="AW150" s="13" t="s">
        <v>30</v>
      </c>
      <c r="AX150" s="13" t="s">
        <v>75</v>
      </c>
      <c r="AY150" s="153" t="s">
        <v>116</v>
      </c>
    </row>
    <row r="151" spans="1:65" s="13" customFormat="1" ht="11.25">
      <c r="B151" s="151"/>
      <c r="D151" s="152" t="s">
        <v>125</v>
      </c>
      <c r="E151" s="153" t="s">
        <v>1</v>
      </c>
      <c r="F151" s="154" t="s">
        <v>131</v>
      </c>
      <c r="H151" s="153" t="s">
        <v>1</v>
      </c>
      <c r="L151" s="151"/>
      <c r="M151" s="155"/>
      <c r="N151" s="156"/>
      <c r="O151" s="156"/>
      <c r="P151" s="156"/>
      <c r="Q151" s="156"/>
      <c r="R151" s="156"/>
      <c r="S151" s="156"/>
      <c r="T151" s="157"/>
      <c r="AT151" s="153" t="s">
        <v>125</v>
      </c>
      <c r="AU151" s="153" t="s">
        <v>82</v>
      </c>
      <c r="AV151" s="13" t="s">
        <v>80</v>
      </c>
      <c r="AW151" s="13" t="s">
        <v>30</v>
      </c>
      <c r="AX151" s="13" t="s">
        <v>75</v>
      </c>
      <c r="AY151" s="153" t="s">
        <v>116</v>
      </c>
    </row>
    <row r="152" spans="1:65" s="14" customFormat="1" ht="11.25">
      <c r="B152" s="158"/>
      <c r="D152" s="152" t="s">
        <v>125</v>
      </c>
      <c r="E152" s="159" t="s">
        <v>1</v>
      </c>
      <c r="F152" s="160" t="s">
        <v>146</v>
      </c>
      <c r="H152" s="161">
        <v>1.05</v>
      </c>
      <c r="L152" s="158"/>
      <c r="M152" s="162"/>
      <c r="N152" s="163"/>
      <c r="O152" s="163"/>
      <c r="P152" s="163"/>
      <c r="Q152" s="163"/>
      <c r="R152" s="163"/>
      <c r="S152" s="163"/>
      <c r="T152" s="164"/>
      <c r="AT152" s="159" t="s">
        <v>125</v>
      </c>
      <c r="AU152" s="159" t="s">
        <v>82</v>
      </c>
      <c r="AV152" s="14" t="s">
        <v>82</v>
      </c>
      <c r="AW152" s="14" t="s">
        <v>30</v>
      </c>
      <c r="AX152" s="14" t="s">
        <v>75</v>
      </c>
      <c r="AY152" s="159" t="s">
        <v>116</v>
      </c>
    </row>
    <row r="153" spans="1:65" s="13" customFormat="1" ht="11.25">
      <c r="B153" s="151"/>
      <c r="D153" s="152" t="s">
        <v>125</v>
      </c>
      <c r="E153" s="153" t="s">
        <v>1</v>
      </c>
      <c r="F153" s="154" t="s">
        <v>147</v>
      </c>
      <c r="H153" s="153" t="s">
        <v>1</v>
      </c>
      <c r="L153" s="151"/>
      <c r="M153" s="155"/>
      <c r="N153" s="156"/>
      <c r="O153" s="156"/>
      <c r="P153" s="156"/>
      <c r="Q153" s="156"/>
      <c r="R153" s="156"/>
      <c r="S153" s="156"/>
      <c r="T153" s="157"/>
      <c r="AT153" s="153" t="s">
        <v>125</v>
      </c>
      <c r="AU153" s="153" t="s">
        <v>82</v>
      </c>
      <c r="AV153" s="13" t="s">
        <v>80</v>
      </c>
      <c r="AW153" s="13" t="s">
        <v>30</v>
      </c>
      <c r="AX153" s="13" t="s">
        <v>75</v>
      </c>
      <c r="AY153" s="153" t="s">
        <v>116</v>
      </c>
    </row>
    <row r="154" spans="1:65" s="14" customFormat="1" ht="11.25">
      <c r="B154" s="158"/>
      <c r="D154" s="152" t="s">
        <v>125</v>
      </c>
      <c r="E154" s="159" t="s">
        <v>1</v>
      </c>
      <c r="F154" s="160" t="s">
        <v>148</v>
      </c>
      <c r="H154" s="161">
        <v>0.20699999999999999</v>
      </c>
      <c r="L154" s="158"/>
      <c r="M154" s="162"/>
      <c r="N154" s="163"/>
      <c r="O154" s="163"/>
      <c r="P154" s="163"/>
      <c r="Q154" s="163"/>
      <c r="R154" s="163"/>
      <c r="S154" s="163"/>
      <c r="T154" s="164"/>
      <c r="AT154" s="159" t="s">
        <v>125</v>
      </c>
      <c r="AU154" s="159" t="s">
        <v>82</v>
      </c>
      <c r="AV154" s="14" t="s">
        <v>82</v>
      </c>
      <c r="AW154" s="14" t="s">
        <v>30</v>
      </c>
      <c r="AX154" s="14" t="s">
        <v>75</v>
      </c>
      <c r="AY154" s="159" t="s">
        <v>116</v>
      </c>
    </row>
    <row r="155" spans="1:65" s="14" customFormat="1" ht="11.25">
      <c r="B155" s="158"/>
      <c r="D155" s="152" t="s">
        <v>125</v>
      </c>
      <c r="E155" s="159" t="s">
        <v>1</v>
      </c>
      <c r="F155" s="160" t="s">
        <v>149</v>
      </c>
      <c r="H155" s="161">
        <v>8.7999999999999995E-2</v>
      </c>
      <c r="L155" s="158"/>
      <c r="M155" s="162"/>
      <c r="N155" s="163"/>
      <c r="O155" s="163"/>
      <c r="P155" s="163"/>
      <c r="Q155" s="163"/>
      <c r="R155" s="163"/>
      <c r="S155" s="163"/>
      <c r="T155" s="164"/>
      <c r="AT155" s="159" t="s">
        <v>125</v>
      </c>
      <c r="AU155" s="159" t="s">
        <v>82</v>
      </c>
      <c r="AV155" s="14" t="s">
        <v>82</v>
      </c>
      <c r="AW155" s="14" t="s">
        <v>30</v>
      </c>
      <c r="AX155" s="14" t="s">
        <v>75</v>
      </c>
      <c r="AY155" s="159" t="s">
        <v>116</v>
      </c>
    </row>
    <row r="156" spans="1:65" s="15" customFormat="1" ht="11.25">
      <c r="B156" s="165"/>
      <c r="D156" s="152" t="s">
        <v>125</v>
      </c>
      <c r="E156" s="166" t="s">
        <v>1</v>
      </c>
      <c r="F156" s="167" t="s">
        <v>133</v>
      </c>
      <c r="H156" s="168">
        <v>1.345</v>
      </c>
      <c r="L156" s="165"/>
      <c r="M156" s="169"/>
      <c r="N156" s="170"/>
      <c r="O156" s="170"/>
      <c r="P156" s="170"/>
      <c r="Q156" s="170"/>
      <c r="R156" s="170"/>
      <c r="S156" s="170"/>
      <c r="T156" s="171"/>
      <c r="AT156" s="166" t="s">
        <v>125</v>
      </c>
      <c r="AU156" s="166" t="s">
        <v>82</v>
      </c>
      <c r="AV156" s="15" t="s">
        <v>123</v>
      </c>
      <c r="AW156" s="15" t="s">
        <v>30</v>
      </c>
      <c r="AX156" s="15" t="s">
        <v>80</v>
      </c>
      <c r="AY156" s="166" t="s">
        <v>116</v>
      </c>
    </row>
    <row r="157" spans="1:65" s="2" customFormat="1" ht="33" customHeight="1">
      <c r="A157" s="30"/>
      <c r="B157" s="137"/>
      <c r="C157" s="138" t="s">
        <v>123</v>
      </c>
      <c r="D157" s="138" t="s">
        <v>119</v>
      </c>
      <c r="E157" s="139" t="s">
        <v>150</v>
      </c>
      <c r="F157" s="140" t="s">
        <v>151</v>
      </c>
      <c r="G157" s="141" t="s">
        <v>152</v>
      </c>
      <c r="H157" s="142">
        <v>8.7999999999999995E-2</v>
      </c>
      <c r="I157" s="143"/>
      <c r="J157" s="143">
        <f>ROUND(I157*H157,2)</f>
        <v>0</v>
      </c>
      <c r="K157" s="144"/>
      <c r="L157" s="31"/>
      <c r="M157" s="145" t="s">
        <v>1</v>
      </c>
      <c r="N157" s="146" t="s">
        <v>40</v>
      </c>
      <c r="O157" s="147">
        <v>1.2949999999999999</v>
      </c>
      <c r="P157" s="147">
        <f>O157*H157</f>
        <v>0.11395999999999999</v>
      </c>
      <c r="Q157" s="147">
        <v>0.25795000000000001</v>
      </c>
      <c r="R157" s="147">
        <f>Q157*H157</f>
        <v>2.26996E-2</v>
      </c>
      <c r="S157" s="147">
        <v>0</v>
      </c>
      <c r="T157" s="148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49" t="s">
        <v>123</v>
      </c>
      <c r="AT157" s="149" t="s">
        <v>119</v>
      </c>
      <c r="AU157" s="149" t="s">
        <v>82</v>
      </c>
      <c r="AY157" s="18" t="s">
        <v>116</v>
      </c>
      <c r="BE157" s="150">
        <f>IF(N157="základní",J157,0)</f>
        <v>0</v>
      </c>
      <c r="BF157" s="150">
        <f>IF(N157="snížená",J157,0)</f>
        <v>0</v>
      </c>
      <c r="BG157" s="150">
        <f>IF(N157="zákl. přenesená",J157,0)</f>
        <v>0</v>
      </c>
      <c r="BH157" s="150">
        <f>IF(N157="sníž. přenesená",J157,0)</f>
        <v>0</v>
      </c>
      <c r="BI157" s="150">
        <f>IF(N157="nulová",J157,0)</f>
        <v>0</v>
      </c>
      <c r="BJ157" s="18" t="s">
        <v>80</v>
      </c>
      <c r="BK157" s="150">
        <f>ROUND(I157*H157,2)</f>
        <v>0</v>
      </c>
      <c r="BL157" s="18" t="s">
        <v>123</v>
      </c>
      <c r="BM157" s="149" t="s">
        <v>153</v>
      </c>
    </row>
    <row r="158" spans="1:65" s="13" customFormat="1" ht="11.25">
      <c r="B158" s="151"/>
      <c r="D158" s="152" t="s">
        <v>125</v>
      </c>
      <c r="E158" s="153" t="s">
        <v>1</v>
      </c>
      <c r="F158" s="154" t="s">
        <v>126</v>
      </c>
      <c r="H158" s="153" t="s">
        <v>1</v>
      </c>
      <c r="L158" s="151"/>
      <c r="M158" s="155"/>
      <c r="N158" s="156"/>
      <c r="O158" s="156"/>
      <c r="P158" s="156"/>
      <c r="Q158" s="156"/>
      <c r="R158" s="156"/>
      <c r="S158" s="156"/>
      <c r="T158" s="157"/>
      <c r="AT158" s="153" t="s">
        <v>125</v>
      </c>
      <c r="AU158" s="153" t="s">
        <v>82</v>
      </c>
      <c r="AV158" s="13" t="s">
        <v>80</v>
      </c>
      <c r="AW158" s="13" t="s">
        <v>30</v>
      </c>
      <c r="AX158" s="13" t="s">
        <v>75</v>
      </c>
      <c r="AY158" s="153" t="s">
        <v>116</v>
      </c>
    </row>
    <row r="159" spans="1:65" s="13" customFormat="1" ht="11.25">
      <c r="B159" s="151"/>
      <c r="D159" s="152" t="s">
        <v>125</v>
      </c>
      <c r="E159" s="153" t="s">
        <v>1</v>
      </c>
      <c r="F159" s="154" t="s">
        <v>127</v>
      </c>
      <c r="H159" s="153" t="s">
        <v>1</v>
      </c>
      <c r="L159" s="151"/>
      <c r="M159" s="155"/>
      <c r="N159" s="156"/>
      <c r="O159" s="156"/>
      <c r="P159" s="156"/>
      <c r="Q159" s="156"/>
      <c r="R159" s="156"/>
      <c r="S159" s="156"/>
      <c r="T159" s="157"/>
      <c r="AT159" s="153" t="s">
        <v>125</v>
      </c>
      <c r="AU159" s="153" t="s">
        <v>82</v>
      </c>
      <c r="AV159" s="13" t="s">
        <v>80</v>
      </c>
      <c r="AW159" s="13" t="s">
        <v>30</v>
      </c>
      <c r="AX159" s="13" t="s">
        <v>75</v>
      </c>
      <c r="AY159" s="153" t="s">
        <v>116</v>
      </c>
    </row>
    <row r="160" spans="1:65" s="13" customFormat="1" ht="11.25">
      <c r="B160" s="151"/>
      <c r="D160" s="152" t="s">
        <v>125</v>
      </c>
      <c r="E160" s="153" t="s">
        <v>1</v>
      </c>
      <c r="F160" s="154" t="s">
        <v>128</v>
      </c>
      <c r="H160" s="153" t="s">
        <v>1</v>
      </c>
      <c r="L160" s="151"/>
      <c r="M160" s="155"/>
      <c r="N160" s="156"/>
      <c r="O160" s="156"/>
      <c r="P160" s="156"/>
      <c r="Q160" s="156"/>
      <c r="R160" s="156"/>
      <c r="S160" s="156"/>
      <c r="T160" s="157"/>
      <c r="AT160" s="153" t="s">
        <v>125</v>
      </c>
      <c r="AU160" s="153" t="s">
        <v>82</v>
      </c>
      <c r="AV160" s="13" t="s">
        <v>80</v>
      </c>
      <c r="AW160" s="13" t="s">
        <v>30</v>
      </c>
      <c r="AX160" s="13" t="s">
        <v>75</v>
      </c>
      <c r="AY160" s="153" t="s">
        <v>116</v>
      </c>
    </row>
    <row r="161" spans="1:65" s="13" customFormat="1" ht="11.25">
      <c r="B161" s="151"/>
      <c r="D161" s="152" t="s">
        <v>125</v>
      </c>
      <c r="E161" s="153" t="s">
        <v>1</v>
      </c>
      <c r="F161" s="154" t="s">
        <v>129</v>
      </c>
      <c r="H161" s="153" t="s">
        <v>1</v>
      </c>
      <c r="L161" s="151"/>
      <c r="M161" s="155"/>
      <c r="N161" s="156"/>
      <c r="O161" s="156"/>
      <c r="P161" s="156"/>
      <c r="Q161" s="156"/>
      <c r="R161" s="156"/>
      <c r="S161" s="156"/>
      <c r="T161" s="157"/>
      <c r="AT161" s="153" t="s">
        <v>125</v>
      </c>
      <c r="AU161" s="153" t="s">
        <v>82</v>
      </c>
      <c r="AV161" s="13" t="s">
        <v>80</v>
      </c>
      <c r="AW161" s="13" t="s">
        <v>30</v>
      </c>
      <c r="AX161" s="13" t="s">
        <v>75</v>
      </c>
      <c r="AY161" s="153" t="s">
        <v>116</v>
      </c>
    </row>
    <row r="162" spans="1:65" s="13" customFormat="1" ht="11.25">
      <c r="B162" s="151"/>
      <c r="D162" s="152" t="s">
        <v>125</v>
      </c>
      <c r="E162" s="153" t="s">
        <v>1</v>
      </c>
      <c r="F162" s="154" t="s">
        <v>130</v>
      </c>
      <c r="H162" s="153" t="s">
        <v>1</v>
      </c>
      <c r="L162" s="151"/>
      <c r="M162" s="155"/>
      <c r="N162" s="156"/>
      <c r="O162" s="156"/>
      <c r="P162" s="156"/>
      <c r="Q162" s="156"/>
      <c r="R162" s="156"/>
      <c r="S162" s="156"/>
      <c r="T162" s="157"/>
      <c r="AT162" s="153" t="s">
        <v>125</v>
      </c>
      <c r="AU162" s="153" t="s">
        <v>82</v>
      </c>
      <c r="AV162" s="13" t="s">
        <v>80</v>
      </c>
      <c r="AW162" s="13" t="s">
        <v>30</v>
      </c>
      <c r="AX162" s="13" t="s">
        <v>75</v>
      </c>
      <c r="AY162" s="153" t="s">
        <v>116</v>
      </c>
    </row>
    <row r="163" spans="1:65" s="13" customFormat="1" ht="11.25">
      <c r="B163" s="151"/>
      <c r="D163" s="152" t="s">
        <v>125</v>
      </c>
      <c r="E163" s="153" t="s">
        <v>1</v>
      </c>
      <c r="F163" s="154" t="s">
        <v>131</v>
      </c>
      <c r="H163" s="153" t="s">
        <v>1</v>
      </c>
      <c r="L163" s="151"/>
      <c r="M163" s="155"/>
      <c r="N163" s="156"/>
      <c r="O163" s="156"/>
      <c r="P163" s="156"/>
      <c r="Q163" s="156"/>
      <c r="R163" s="156"/>
      <c r="S163" s="156"/>
      <c r="T163" s="157"/>
      <c r="AT163" s="153" t="s">
        <v>125</v>
      </c>
      <c r="AU163" s="153" t="s">
        <v>82</v>
      </c>
      <c r="AV163" s="13" t="s">
        <v>80</v>
      </c>
      <c r="AW163" s="13" t="s">
        <v>30</v>
      </c>
      <c r="AX163" s="13" t="s">
        <v>75</v>
      </c>
      <c r="AY163" s="153" t="s">
        <v>116</v>
      </c>
    </row>
    <row r="164" spans="1:65" s="13" customFormat="1" ht="11.25">
      <c r="B164" s="151"/>
      <c r="D164" s="152" t="s">
        <v>125</v>
      </c>
      <c r="E164" s="153" t="s">
        <v>1</v>
      </c>
      <c r="F164" s="154" t="s">
        <v>154</v>
      </c>
      <c r="H164" s="153" t="s">
        <v>1</v>
      </c>
      <c r="L164" s="151"/>
      <c r="M164" s="155"/>
      <c r="N164" s="156"/>
      <c r="O164" s="156"/>
      <c r="P164" s="156"/>
      <c r="Q164" s="156"/>
      <c r="R164" s="156"/>
      <c r="S164" s="156"/>
      <c r="T164" s="157"/>
      <c r="AT164" s="153" t="s">
        <v>125</v>
      </c>
      <c r="AU164" s="153" t="s">
        <v>82</v>
      </c>
      <c r="AV164" s="13" t="s">
        <v>80</v>
      </c>
      <c r="AW164" s="13" t="s">
        <v>30</v>
      </c>
      <c r="AX164" s="13" t="s">
        <v>75</v>
      </c>
      <c r="AY164" s="153" t="s">
        <v>116</v>
      </c>
    </row>
    <row r="165" spans="1:65" s="14" customFormat="1" ht="11.25">
      <c r="B165" s="158"/>
      <c r="D165" s="152" t="s">
        <v>125</v>
      </c>
      <c r="E165" s="159" t="s">
        <v>1</v>
      </c>
      <c r="F165" s="160" t="s">
        <v>149</v>
      </c>
      <c r="H165" s="161">
        <v>8.7999999999999995E-2</v>
      </c>
      <c r="L165" s="158"/>
      <c r="M165" s="162"/>
      <c r="N165" s="163"/>
      <c r="O165" s="163"/>
      <c r="P165" s="163"/>
      <c r="Q165" s="163"/>
      <c r="R165" s="163"/>
      <c r="S165" s="163"/>
      <c r="T165" s="164"/>
      <c r="AT165" s="159" t="s">
        <v>125</v>
      </c>
      <c r="AU165" s="159" t="s">
        <v>82</v>
      </c>
      <c r="AV165" s="14" t="s">
        <v>82</v>
      </c>
      <c r="AW165" s="14" t="s">
        <v>30</v>
      </c>
      <c r="AX165" s="14" t="s">
        <v>75</v>
      </c>
      <c r="AY165" s="159" t="s">
        <v>116</v>
      </c>
    </row>
    <row r="166" spans="1:65" s="15" customFormat="1" ht="11.25">
      <c r="B166" s="165"/>
      <c r="D166" s="152" t="s">
        <v>125</v>
      </c>
      <c r="E166" s="166" t="s">
        <v>1</v>
      </c>
      <c r="F166" s="167" t="s">
        <v>133</v>
      </c>
      <c r="H166" s="168">
        <v>8.7999999999999995E-2</v>
      </c>
      <c r="L166" s="165"/>
      <c r="M166" s="169"/>
      <c r="N166" s="170"/>
      <c r="O166" s="170"/>
      <c r="P166" s="170"/>
      <c r="Q166" s="170"/>
      <c r="R166" s="170"/>
      <c r="S166" s="170"/>
      <c r="T166" s="171"/>
      <c r="AT166" s="166" t="s">
        <v>125</v>
      </c>
      <c r="AU166" s="166" t="s">
        <v>82</v>
      </c>
      <c r="AV166" s="15" t="s">
        <v>123</v>
      </c>
      <c r="AW166" s="15" t="s">
        <v>30</v>
      </c>
      <c r="AX166" s="15" t="s">
        <v>80</v>
      </c>
      <c r="AY166" s="166" t="s">
        <v>116</v>
      </c>
    </row>
    <row r="167" spans="1:65" s="12" customFormat="1" ht="22.9" customHeight="1">
      <c r="B167" s="125"/>
      <c r="D167" s="126" t="s">
        <v>74</v>
      </c>
      <c r="E167" s="135" t="s">
        <v>155</v>
      </c>
      <c r="F167" s="135" t="s">
        <v>156</v>
      </c>
      <c r="J167" s="136">
        <f>BK167</f>
        <v>0</v>
      </c>
      <c r="L167" s="125"/>
      <c r="M167" s="129"/>
      <c r="N167" s="130"/>
      <c r="O167" s="130"/>
      <c r="P167" s="131">
        <f>SUM(P168:P229)</f>
        <v>17.473167999999998</v>
      </c>
      <c r="Q167" s="130"/>
      <c r="R167" s="131">
        <f>SUM(R168:R229)</f>
        <v>2.9248501099999995</v>
      </c>
      <c r="S167" s="130"/>
      <c r="T167" s="132">
        <f>SUM(T168:T229)</f>
        <v>0</v>
      </c>
      <c r="AR167" s="126" t="s">
        <v>80</v>
      </c>
      <c r="AT167" s="133" t="s">
        <v>74</v>
      </c>
      <c r="AU167" s="133" t="s">
        <v>80</v>
      </c>
      <c r="AY167" s="126" t="s">
        <v>116</v>
      </c>
      <c r="BK167" s="134">
        <f>SUM(BK168:BK229)</f>
        <v>0</v>
      </c>
    </row>
    <row r="168" spans="1:65" s="2" customFormat="1" ht="24.2" customHeight="1">
      <c r="A168" s="30"/>
      <c r="B168" s="137"/>
      <c r="C168" s="138" t="s">
        <v>157</v>
      </c>
      <c r="D168" s="138" t="s">
        <v>119</v>
      </c>
      <c r="E168" s="139" t="s">
        <v>158</v>
      </c>
      <c r="F168" s="140" t="s">
        <v>159</v>
      </c>
      <c r="G168" s="141" t="s">
        <v>152</v>
      </c>
      <c r="H168" s="142">
        <v>10.54</v>
      </c>
      <c r="I168" s="143"/>
      <c r="J168" s="143">
        <f>ROUND(I168*H168,2)</f>
        <v>0</v>
      </c>
      <c r="K168" s="144"/>
      <c r="L168" s="31"/>
      <c r="M168" s="145" t="s">
        <v>1</v>
      </c>
      <c r="N168" s="146" t="s">
        <v>40</v>
      </c>
      <c r="O168" s="147">
        <v>0.67</v>
      </c>
      <c r="P168" s="147">
        <f>O168*H168</f>
        <v>7.0617999999999999</v>
      </c>
      <c r="Q168" s="147">
        <v>1.8380000000000001E-2</v>
      </c>
      <c r="R168" s="147">
        <f>Q168*H168</f>
        <v>0.19372519999999999</v>
      </c>
      <c r="S168" s="147">
        <v>0</v>
      </c>
      <c r="T168" s="148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49" t="s">
        <v>123</v>
      </c>
      <c r="AT168" s="149" t="s">
        <v>119</v>
      </c>
      <c r="AU168" s="149" t="s">
        <v>82</v>
      </c>
      <c r="AY168" s="18" t="s">
        <v>116</v>
      </c>
      <c r="BE168" s="150">
        <f>IF(N168="základní",J168,0)</f>
        <v>0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8" t="s">
        <v>80</v>
      </c>
      <c r="BK168" s="150">
        <f>ROUND(I168*H168,2)</f>
        <v>0</v>
      </c>
      <c r="BL168" s="18" t="s">
        <v>123</v>
      </c>
      <c r="BM168" s="149" t="s">
        <v>160</v>
      </c>
    </row>
    <row r="169" spans="1:65" s="13" customFormat="1" ht="11.25">
      <c r="B169" s="151"/>
      <c r="D169" s="152" t="s">
        <v>125</v>
      </c>
      <c r="E169" s="153" t="s">
        <v>1</v>
      </c>
      <c r="F169" s="154" t="s">
        <v>126</v>
      </c>
      <c r="H169" s="153" t="s">
        <v>1</v>
      </c>
      <c r="L169" s="151"/>
      <c r="M169" s="155"/>
      <c r="N169" s="156"/>
      <c r="O169" s="156"/>
      <c r="P169" s="156"/>
      <c r="Q169" s="156"/>
      <c r="R169" s="156"/>
      <c r="S169" s="156"/>
      <c r="T169" s="157"/>
      <c r="AT169" s="153" t="s">
        <v>125</v>
      </c>
      <c r="AU169" s="153" t="s">
        <v>82</v>
      </c>
      <c r="AV169" s="13" t="s">
        <v>80</v>
      </c>
      <c r="AW169" s="13" t="s">
        <v>30</v>
      </c>
      <c r="AX169" s="13" t="s">
        <v>75</v>
      </c>
      <c r="AY169" s="153" t="s">
        <v>116</v>
      </c>
    </row>
    <row r="170" spans="1:65" s="13" customFormat="1" ht="11.25">
      <c r="B170" s="151"/>
      <c r="D170" s="152" t="s">
        <v>125</v>
      </c>
      <c r="E170" s="153" t="s">
        <v>1</v>
      </c>
      <c r="F170" s="154" t="s">
        <v>127</v>
      </c>
      <c r="H170" s="153" t="s">
        <v>1</v>
      </c>
      <c r="L170" s="151"/>
      <c r="M170" s="155"/>
      <c r="N170" s="156"/>
      <c r="O170" s="156"/>
      <c r="P170" s="156"/>
      <c r="Q170" s="156"/>
      <c r="R170" s="156"/>
      <c r="S170" s="156"/>
      <c r="T170" s="157"/>
      <c r="AT170" s="153" t="s">
        <v>125</v>
      </c>
      <c r="AU170" s="153" t="s">
        <v>82</v>
      </c>
      <c r="AV170" s="13" t="s">
        <v>80</v>
      </c>
      <c r="AW170" s="13" t="s">
        <v>30</v>
      </c>
      <c r="AX170" s="13" t="s">
        <v>75</v>
      </c>
      <c r="AY170" s="153" t="s">
        <v>116</v>
      </c>
    </row>
    <row r="171" spans="1:65" s="13" customFormat="1" ht="11.25">
      <c r="B171" s="151"/>
      <c r="D171" s="152" t="s">
        <v>125</v>
      </c>
      <c r="E171" s="153" t="s">
        <v>1</v>
      </c>
      <c r="F171" s="154" t="s">
        <v>128</v>
      </c>
      <c r="H171" s="153" t="s">
        <v>1</v>
      </c>
      <c r="L171" s="151"/>
      <c r="M171" s="155"/>
      <c r="N171" s="156"/>
      <c r="O171" s="156"/>
      <c r="P171" s="156"/>
      <c r="Q171" s="156"/>
      <c r="R171" s="156"/>
      <c r="S171" s="156"/>
      <c r="T171" s="157"/>
      <c r="AT171" s="153" t="s">
        <v>125</v>
      </c>
      <c r="AU171" s="153" t="s">
        <v>82</v>
      </c>
      <c r="AV171" s="13" t="s">
        <v>80</v>
      </c>
      <c r="AW171" s="13" t="s">
        <v>30</v>
      </c>
      <c r="AX171" s="13" t="s">
        <v>75</v>
      </c>
      <c r="AY171" s="153" t="s">
        <v>116</v>
      </c>
    </row>
    <row r="172" spans="1:65" s="13" customFormat="1" ht="11.25">
      <c r="B172" s="151"/>
      <c r="D172" s="152" t="s">
        <v>125</v>
      </c>
      <c r="E172" s="153" t="s">
        <v>1</v>
      </c>
      <c r="F172" s="154" t="s">
        <v>129</v>
      </c>
      <c r="H172" s="153" t="s">
        <v>1</v>
      </c>
      <c r="L172" s="151"/>
      <c r="M172" s="155"/>
      <c r="N172" s="156"/>
      <c r="O172" s="156"/>
      <c r="P172" s="156"/>
      <c r="Q172" s="156"/>
      <c r="R172" s="156"/>
      <c r="S172" s="156"/>
      <c r="T172" s="157"/>
      <c r="AT172" s="153" t="s">
        <v>125</v>
      </c>
      <c r="AU172" s="153" t="s">
        <v>82</v>
      </c>
      <c r="AV172" s="13" t="s">
        <v>80</v>
      </c>
      <c r="AW172" s="13" t="s">
        <v>30</v>
      </c>
      <c r="AX172" s="13" t="s">
        <v>75</v>
      </c>
      <c r="AY172" s="153" t="s">
        <v>116</v>
      </c>
    </row>
    <row r="173" spans="1:65" s="13" customFormat="1" ht="11.25">
      <c r="B173" s="151"/>
      <c r="D173" s="152" t="s">
        <v>125</v>
      </c>
      <c r="E173" s="153" t="s">
        <v>1</v>
      </c>
      <c r="F173" s="154" t="s">
        <v>130</v>
      </c>
      <c r="H173" s="153" t="s">
        <v>1</v>
      </c>
      <c r="L173" s="151"/>
      <c r="M173" s="155"/>
      <c r="N173" s="156"/>
      <c r="O173" s="156"/>
      <c r="P173" s="156"/>
      <c r="Q173" s="156"/>
      <c r="R173" s="156"/>
      <c r="S173" s="156"/>
      <c r="T173" s="157"/>
      <c r="AT173" s="153" t="s">
        <v>125</v>
      </c>
      <c r="AU173" s="153" t="s">
        <v>82</v>
      </c>
      <c r="AV173" s="13" t="s">
        <v>80</v>
      </c>
      <c r="AW173" s="13" t="s">
        <v>30</v>
      </c>
      <c r="AX173" s="13" t="s">
        <v>75</v>
      </c>
      <c r="AY173" s="153" t="s">
        <v>116</v>
      </c>
    </row>
    <row r="174" spans="1:65" s="13" customFormat="1" ht="11.25">
      <c r="B174" s="151"/>
      <c r="D174" s="152" t="s">
        <v>125</v>
      </c>
      <c r="E174" s="153" t="s">
        <v>1</v>
      </c>
      <c r="F174" s="154" t="s">
        <v>131</v>
      </c>
      <c r="H174" s="153" t="s">
        <v>1</v>
      </c>
      <c r="L174" s="151"/>
      <c r="M174" s="155"/>
      <c r="N174" s="156"/>
      <c r="O174" s="156"/>
      <c r="P174" s="156"/>
      <c r="Q174" s="156"/>
      <c r="R174" s="156"/>
      <c r="S174" s="156"/>
      <c r="T174" s="157"/>
      <c r="AT174" s="153" t="s">
        <v>125</v>
      </c>
      <c r="AU174" s="153" t="s">
        <v>82</v>
      </c>
      <c r="AV174" s="13" t="s">
        <v>80</v>
      </c>
      <c r="AW174" s="13" t="s">
        <v>30</v>
      </c>
      <c r="AX174" s="13" t="s">
        <v>75</v>
      </c>
      <c r="AY174" s="153" t="s">
        <v>116</v>
      </c>
    </row>
    <row r="175" spans="1:65" s="14" customFormat="1" ht="11.25">
      <c r="B175" s="158"/>
      <c r="D175" s="152" t="s">
        <v>125</v>
      </c>
      <c r="E175" s="159" t="s">
        <v>1</v>
      </c>
      <c r="F175" s="160" t="s">
        <v>161</v>
      </c>
      <c r="H175" s="161">
        <v>10.54</v>
      </c>
      <c r="L175" s="158"/>
      <c r="M175" s="162"/>
      <c r="N175" s="163"/>
      <c r="O175" s="163"/>
      <c r="P175" s="163"/>
      <c r="Q175" s="163"/>
      <c r="R175" s="163"/>
      <c r="S175" s="163"/>
      <c r="T175" s="164"/>
      <c r="AT175" s="159" t="s">
        <v>125</v>
      </c>
      <c r="AU175" s="159" t="s">
        <v>82</v>
      </c>
      <c r="AV175" s="14" t="s">
        <v>82</v>
      </c>
      <c r="AW175" s="14" t="s">
        <v>30</v>
      </c>
      <c r="AX175" s="14" t="s">
        <v>75</v>
      </c>
      <c r="AY175" s="159" t="s">
        <v>116</v>
      </c>
    </row>
    <row r="176" spans="1:65" s="15" customFormat="1" ht="11.25">
      <c r="B176" s="165"/>
      <c r="D176" s="152" t="s">
        <v>125</v>
      </c>
      <c r="E176" s="166" t="s">
        <v>1</v>
      </c>
      <c r="F176" s="167" t="s">
        <v>133</v>
      </c>
      <c r="H176" s="168">
        <v>10.54</v>
      </c>
      <c r="L176" s="165"/>
      <c r="M176" s="169"/>
      <c r="N176" s="170"/>
      <c r="O176" s="170"/>
      <c r="P176" s="170"/>
      <c r="Q176" s="170"/>
      <c r="R176" s="170"/>
      <c r="S176" s="170"/>
      <c r="T176" s="171"/>
      <c r="AT176" s="166" t="s">
        <v>125</v>
      </c>
      <c r="AU176" s="166" t="s">
        <v>82</v>
      </c>
      <c r="AV176" s="15" t="s">
        <v>123</v>
      </c>
      <c r="AW176" s="15" t="s">
        <v>30</v>
      </c>
      <c r="AX176" s="15" t="s">
        <v>80</v>
      </c>
      <c r="AY176" s="166" t="s">
        <v>116</v>
      </c>
    </row>
    <row r="177" spans="1:65" s="2" customFormat="1" ht="24.2" customHeight="1">
      <c r="A177" s="30"/>
      <c r="B177" s="137"/>
      <c r="C177" s="138" t="s">
        <v>155</v>
      </c>
      <c r="D177" s="138" t="s">
        <v>119</v>
      </c>
      <c r="E177" s="139" t="s">
        <v>162</v>
      </c>
      <c r="F177" s="140" t="s">
        <v>163</v>
      </c>
      <c r="G177" s="141" t="s">
        <v>152</v>
      </c>
      <c r="H177" s="142">
        <v>10.54</v>
      </c>
      <c r="I177" s="143"/>
      <c r="J177" s="143">
        <f>ROUND(I177*H177,2)</f>
        <v>0</v>
      </c>
      <c r="K177" s="144"/>
      <c r="L177" s="31"/>
      <c r="M177" s="145" t="s">
        <v>1</v>
      </c>
      <c r="N177" s="146" t="s">
        <v>40</v>
      </c>
      <c r="O177" s="147">
        <v>0.12</v>
      </c>
      <c r="P177" s="147">
        <f>O177*H177</f>
        <v>1.2647999999999999</v>
      </c>
      <c r="Q177" s="147">
        <v>7.9000000000000008E-3</v>
      </c>
      <c r="R177" s="147">
        <f>Q177*H177</f>
        <v>8.3266000000000007E-2</v>
      </c>
      <c r="S177" s="147">
        <v>0</v>
      </c>
      <c r="T177" s="148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49" t="s">
        <v>123</v>
      </c>
      <c r="AT177" s="149" t="s">
        <v>119</v>
      </c>
      <c r="AU177" s="149" t="s">
        <v>82</v>
      </c>
      <c r="AY177" s="18" t="s">
        <v>116</v>
      </c>
      <c r="BE177" s="150">
        <f>IF(N177="základní",J177,0)</f>
        <v>0</v>
      </c>
      <c r="BF177" s="150">
        <f>IF(N177="snížená",J177,0)</f>
        <v>0</v>
      </c>
      <c r="BG177" s="150">
        <f>IF(N177="zákl. přenesená",J177,0)</f>
        <v>0</v>
      </c>
      <c r="BH177" s="150">
        <f>IF(N177="sníž. přenesená",J177,0)</f>
        <v>0</v>
      </c>
      <c r="BI177" s="150">
        <f>IF(N177="nulová",J177,0)</f>
        <v>0</v>
      </c>
      <c r="BJ177" s="18" t="s">
        <v>80</v>
      </c>
      <c r="BK177" s="150">
        <f>ROUND(I177*H177,2)</f>
        <v>0</v>
      </c>
      <c r="BL177" s="18" t="s">
        <v>123</v>
      </c>
      <c r="BM177" s="149" t="s">
        <v>164</v>
      </c>
    </row>
    <row r="178" spans="1:65" s="2" customFormat="1" ht="33" customHeight="1">
      <c r="A178" s="30"/>
      <c r="B178" s="137"/>
      <c r="C178" s="138" t="s">
        <v>165</v>
      </c>
      <c r="D178" s="138" t="s">
        <v>119</v>
      </c>
      <c r="E178" s="139" t="s">
        <v>166</v>
      </c>
      <c r="F178" s="140" t="s">
        <v>167</v>
      </c>
      <c r="G178" s="141" t="s">
        <v>122</v>
      </c>
      <c r="H178" s="142">
        <v>1.0169999999999999</v>
      </c>
      <c r="I178" s="143"/>
      <c r="J178" s="143">
        <f>ROUND(I178*H178,2)</f>
        <v>0</v>
      </c>
      <c r="K178" s="144"/>
      <c r="L178" s="31"/>
      <c r="M178" s="145" t="s">
        <v>1</v>
      </c>
      <c r="N178" s="146" t="s">
        <v>40</v>
      </c>
      <c r="O178" s="147">
        <v>2.58</v>
      </c>
      <c r="P178" s="147">
        <f>O178*H178</f>
        <v>2.6238599999999996</v>
      </c>
      <c r="Q178" s="147">
        <v>2.5018699999999998</v>
      </c>
      <c r="R178" s="147">
        <f>Q178*H178</f>
        <v>2.5444017899999998</v>
      </c>
      <c r="S178" s="147">
        <v>0</v>
      </c>
      <c r="T178" s="148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49" t="s">
        <v>123</v>
      </c>
      <c r="AT178" s="149" t="s">
        <v>119</v>
      </c>
      <c r="AU178" s="149" t="s">
        <v>82</v>
      </c>
      <c r="AY178" s="18" t="s">
        <v>116</v>
      </c>
      <c r="BE178" s="150">
        <f>IF(N178="základní",J178,0)</f>
        <v>0</v>
      </c>
      <c r="BF178" s="150">
        <f>IF(N178="snížená",J178,0)</f>
        <v>0</v>
      </c>
      <c r="BG178" s="150">
        <f>IF(N178="zákl. přenesená",J178,0)</f>
        <v>0</v>
      </c>
      <c r="BH178" s="150">
        <f>IF(N178="sníž. přenesená",J178,0)</f>
        <v>0</v>
      </c>
      <c r="BI178" s="150">
        <f>IF(N178="nulová",J178,0)</f>
        <v>0</v>
      </c>
      <c r="BJ178" s="18" t="s">
        <v>80</v>
      </c>
      <c r="BK178" s="150">
        <f>ROUND(I178*H178,2)</f>
        <v>0</v>
      </c>
      <c r="BL178" s="18" t="s">
        <v>123</v>
      </c>
      <c r="BM178" s="149" t="s">
        <v>168</v>
      </c>
    </row>
    <row r="179" spans="1:65" s="2" customFormat="1" ht="29.25">
      <c r="A179" s="30"/>
      <c r="B179" s="31"/>
      <c r="C179" s="30"/>
      <c r="D179" s="152" t="s">
        <v>144</v>
      </c>
      <c r="E179" s="30"/>
      <c r="F179" s="182" t="s">
        <v>169</v>
      </c>
      <c r="G179" s="30"/>
      <c r="H179" s="30"/>
      <c r="I179" s="30"/>
      <c r="J179" s="30"/>
      <c r="K179" s="30"/>
      <c r="L179" s="31"/>
      <c r="M179" s="183"/>
      <c r="N179" s="184"/>
      <c r="O179" s="56"/>
      <c r="P179" s="56"/>
      <c r="Q179" s="56"/>
      <c r="R179" s="56"/>
      <c r="S179" s="56"/>
      <c r="T179" s="57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T179" s="18" t="s">
        <v>144</v>
      </c>
      <c r="AU179" s="18" t="s">
        <v>82</v>
      </c>
    </row>
    <row r="180" spans="1:65" s="13" customFormat="1" ht="11.25">
      <c r="B180" s="151"/>
      <c r="D180" s="152" t="s">
        <v>125</v>
      </c>
      <c r="E180" s="153" t="s">
        <v>1</v>
      </c>
      <c r="F180" s="154" t="s">
        <v>126</v>
      </c>
      <c r="H180" s="153" t="s">
        <v>1</v>
      </c>
      <c r="L180" s="151"/>
      <c r="M180" s="155"/>
      <c r="N180" s="156"/>
      <c r="O180" s="156"/>
      <c r="P180" s="156"/>
      <c r="Q180" s="156"/>
      <c r="R180" s="156"/>
      <c r="S180" s="156"/>
      <c r="T180" s="157"/>
      <c r="AT180" s="153" t="s">
        <v>125</v>
      </c>
      <c r="AU180" s="153" t="s">
        <v>82</v>
      </c>
      <c r="AV180" s="13" t="s">
        <v>80</v>
      </c>
      <c r="AW180" s="13" t="s">
        <v>30</v>
      </c>
      <c r="AX180" s="13" t="s">
        <v>75</v>
      </c>
      <c r="AY180" s="153" t="s">
        <v>116</v>
      </c>
    </row>
    <row r="181" spans="1:65" s="13" customFormat="1" ht="11.25">
      <c r="B181" s="151"/>
      <c r="D181" s="152" t="s">
        <v>125</v>
      </c>
      <c r="E181" s="153" t="s">
        <v>1</v>
      </c>
      <c r="F181" s="154" t="s">
        <v>127</v>
      </c>
      <c r="H181" s="153" t="s">
        <v>1</v>
      </c>
      <c r="L181" s="151"/>
      <c r="M181" s="155"/>
      <c r="N181" s="156"/>
      <c r="O181" s="156"/>
      <c r="P181" s="156"/>
      <c r="Q181" s="156"/>
      <c r="R181" s="156"/>
      <c r="S181" s="156"/>
      <c r="T181" s="157"/>
      <c r="AT181" s="153" t="s">
        <v>125</v>
      </c>
      <c r="AU181" s="153" t="s">
        <v>82</v>
      </c>
      <c r="AV181" s="13" t="s">
        <v>80</v>
      </c>
      <c r="AW181" s="13" t="s">
        <v>30</v>
      </c>
      <c r="AX181" s="13" t="s">
        <v>75</v>
      </c>
      <c r="AY181" s="153" t="s">
        <v>116</v>
      </c>
    </row>
    <row r="182" spans="1:65" s="13" customFormat="1" ht="11.25">
      <c r="B182" s="151"/>
      <c r="D182" s="152" t="s">
        <v>125</v>
      </c>
      <c r="E182" s="153" t="s">
        <v>1</v>
      </c>
      <c r="F182" s="154" t="s">
        <v>128</v>
      </c>
      <c r="H182" s="153" t="s">
        <v>1</v>
      </c>
      <c r="L182" s="151"/>
      <c r="M182" s="155"/>
      <c r="N182" s="156"/>
      <c r="O182" s="156"/>
      <c r="P182" s="156"/>
      <c r="Q182" s="156"/>
      <c r="R182" s="156"/>
      <c r="S182" s="156"/>
      <c r="T182" s="157"/>
      <c r="AT182" s="153" t="s">
        <v>125</v>
      </c>
      <c r="AU182" s="153" t="s">
        <v>82</v>
      </c>
      <c r="AV182" s="13" t="s">
        <v>80</v>
      </c>
      <c r="AW182" s="13" t="s">
        <v>30</v>
      </c>
      <c r="AX182" s="13" t="s">
        <v>75</v>
      </c>
      <c r="AY182" s="153" t="s">
        <v>116</v>
      </c>
    </row>
    <row r="183" spans="1:65" s="13" customFormat="1" ht="11.25">
      <c r="B183" s="151"/>
      <c r="D183" s="152" t="s">
        <v>125</v>
      </c>
      <c r="E183" s="153" t="s">
        <v>1</v>
      </c>
      <c r="F183" s="154" t="s">
        <v>129</v>
      </c>
      <c r="H183" s="153" t="s">
        <v>1</v>
      </c>
      <c r="L183" s="151"/>
      <c r="M183" s="155"/>
      <c r="N183" s="156"/>
      <c r="O183" s="156"/>
      <c r="P183" s="156"/>
      <c r="Q183" s="156"/>
      <c r="R183" s="156"/>
      <c r="S183" s="156"/>
      <c r="T183" s="157"/>
      <c r="AT183" s="153" t="s">
        <v>125</v>
      </c>
      <c r="AU183" s="153" t="s">
        <v>82</v>
      </c>
      <c r="AV183" s="13" t="s">
        <v>80</v>
      </c>
      <c r="AW183" s="13" t="s">
        <v>30</v>
      </c>
      <c r="AX183" s="13" t="s">
        <v>75</v>
      </c>
      <c r="AY183" s="153" t="s">
        <v>116</v>
      </c>
    </row>
    <row r="184" spans="1:65" s="13" customFormat="1" ht="11.25">
      <c r="B184" s="151"/>
      <c r="D184" s="152" t="s">
        <v>125</v>
      </c>
      <c r="E184" s="153" t="s">
        <v>1</v>
      </c>
      <c r="F184" s="154" t="s">
        <v>170</v>
      </c>
      <c r="H184" s="153" t="s">
        <v>1</v>
      </c>
      <c r="L184" s="151"/>
      <c r="M184" s="155"/>
      <c r="N184" s="156"/>
      <c r="O184" s="156"/>
      <c r="P184" s="156"/>
      <c r="Q184" s="156"/>
      <c r="R184" s="156"/>
      <c r="S184" s="156"/>
      <c r="T184" s="157"/>
      <c r="AT184" s="153" t="s">
        <v>125</v>
      </c>
      <c r="AU184" s="153" t="s">
        <v>82</v>
      </c>
      <c r="AV184" s="13" t="s">
        <v>80</v>
      </c>
      <c r="AW184" s="13" t="s">
        <v>30</v>
      </c>
      <c r="AX184" s="13" t="s">
        <v>75</v>
      </c>
      <c r="AY184" s="153" t="s">
        <v>116</v>
      </c>
    </row>
    <row r="185" spans="1:65" s="13" customFormat="1" ht="11.25">
      <c r="B185" s="151"/>
      <c r="D185" s="152" t="s">
        <v>125</v>
      </c>
      <c r="E185" s="153" t="s">
        <v>1</v>
      </c>
      <c r="F185" s="154" t="s">
        <v>130</v>
      </c>
      <c r="H185" s="153" t="s">
        <v>1</v>
      </c>
      <c r="L185" s="151"/>
      <c r="M185" s="155"/>
      <c r="N185" s="156"/>
      <c r="O185" s="156"/>
      <c r="P185" s="156"/>
      <c r="Q185" s="156"/>
      <c r="R185" s="156"/>
      <c r="S185" s="156"/>
      <c r="T185" s="157"/>
      <c r="AT185" s="153" t="s">
        <v>125</v>
      </c>
      <c r="AU185" s="153" t="s">
        <v>82</v>
      </c>
      <c r="AV185" s="13" t="s">
        <v>80</v>
      </c>
      <c r="AW185" s="13" t="s">
        <v>30</v>
      </c>
      <c r="AX185" s="13" t="s">
        <v>75</v>
      </c>
      <c r="AY185" s="153" t="s">
        <v>116</v>
      </c>
    </row>
    <row r="186" spans="1:65" s="13" customFormat="1" ht="11.25">
      <c r="B186" s="151"/>
      <c r="D186" s="152" t="s">
        <v>125</v>
      </c>
      <c r="E186" s="153" t="s">
        <v>1</v>
      </c>
      <c r="F186" s="154" t="s">
        <v>131</v>
      </c>
      <c r="H186" s="153" t="s">
        <v>1</v>
      </c>
      <c r="L186" s="151"/>
      <c r="M186" s="155"/>
      <c r="N186" s="156"/>
      <c r="O186" s="156"/>
      <c r="P186" s="156"/>
      <c r="Q186" s="156"/>
      <c r="R186" s="156"/>
      <c r="S186" s="156"/>
      <c r="T186" s="157"/>
      <c r="AT186" s="153" t="s">
        <v>125</v>
      </c>
      <c r="AU186" s="153" t="s">
        <v>82</v>
      </c>
      <c r="AV186" s="13" t="s">
        <v>80</v>
      </c>
      <c r="AW186" s="13" t="s">
        <v>30</v>
      </c>
      <c r="AX186" s="13" t="s">
        <v>75</v>
      </c>
      <c r="AY186" s="153" t="s">
        <v>116</v>
      </c>
    </row>
    <row r="187" spans="1:65" s="14" customFormat="1" ht="11.25">
      <c r="B187" s="158"/>
      <c r="D187" s="152" t="s">
        <v>125</v>
      </c>
      <c r="E187" s="159" t="s">
        <v>1</v>
      </c>
      <c r="F187" s="160" t="s">
        <v>171</v>
      </c>
      <c r="H187" s="161">
        <v>0.315</v>
      </c>
      <c r="L187" s="158"/>
      <c r="M187" s="162"/>
      <c r="N187" s="163"/>
      <c r="O187" s="163"/>
      <c r="P187" s="163"/>
      <c r="Q187" s="163"/>
      <c r="R187" s="163"/>
      <c r="S187" s="163"/>
      <c r="T187" s="164"/>
      <c r="AT187" s="159" t="s">
        <v>125</v>
      </c>
      <c r="AU187" s="159" t="s">
        <v>82</v>
      </c>
      <c r="AV187" s="14" t="s">
        <v>82</v>
      </c>
      <c r="AW187" s="14" t="s">
        <v>30</v>
      </c>
      <c r="AX187" s="14" t="s">
        <v>75</v>
      </c>
      <c r="AY187" s="159" t="s">
        <v>116</v>
      </c>
    </row>
    <row r="188" spans="1:65" s="16" customFormat="1" ht="11.25">
      <c r="B188" s="185"/>
      <c r="D188" s="152" t="s">
        <v>125</v>
      </c>
      <c r="E188" s="186" t="s">
        <v>1</v>
      </c>
      <c r="F188" s="187" t="s">
        <v>172</v>
      </c>
      <c r="H188" s="188">
        <v>0.315</v>
      </c>
      <c r="L188" s="185"/>
      <c r="M188" s="189"/>
      <c r="N188" s="190"/>
      <c r="O188" s="190"/>
      <c r="P188" s="190"/>
      <c r="Q188" s="190"/>
      <c r="R188" s="190"/>
      <c r="S188" s="190"/>
      <c r="T188" s="191"/>
      <c r="AT188" s="186" t="s">
        <v>125</v>
      </c>
      <c r="AU188" s="186" t="s">
        <v>82</v>
      </c>
      <c r="AV188" s="16" t="s">
        <v>117</v>
      </c>
      <c r="AW188" s="16" t="s">
        <v>30</v>
      </c>
      <c r="AX188" s="16" t="s">
        <v>75</v>
      </c>
      <c r="AY188" s="186" t="s">
        <v>116</v>
      </c>
    </row>
    <row r="189" spans="1:65" s="14" customFormat="1" ht="11.25">
      <c r="B189" s="158"/>
      <c r="D189" s="152" t="s">
        <v>125</v>
      </c>
      <c r="E189" s="159" t="s">
        <v>1</v>
      </c>
      <c r="F189" s="160" t="s">
        <v>173</v>
      </c>
      <c r="H189" s="161">
        <v>0.19800000000000001</v>
      </c>
      <c r="L189" s="158"/>
      <c r="M189" s="162"/>
      <c r="N189" s="163"/>
      <c r="O189" s="163"/>
      <c r="P189" s="163"/>
      <c r="Q189" s="163"/>
      <c r="R189" s="163"/>
      <c r="S189" s="163"/>
      <c r="T189" s="164"/>
      <c r="AT189" s="159" t="s">
        <v>125</v>
      </c>
      <c r="AU189" s="159" t="s">
        <v>82</v>
      </c>
      <c r="AV189" s="14" t="s">
        <v>82</v>
      </c>
      <c r="AW189" s="14" t="s">
        <v>30</v>
      </c>
      <c r="AX189" s="14" t="s">
        <v>75</v>
      </c>
      <c r="AY189" s="159" t="s">
        <v>116</v>
      </c>
    </row>
    <row r="190" spans="1:65" s="14" customFormat="1" ht="11.25">
      <c r="B190" s="158"/>
      <c r="D190" s="152" t="s">
        <v>125</v>
      </c>
      <c r="E190" s="159" t="s">
        <v>1</v>
      </c>
      <c r="F190" s="160" t="s">
        <v>174</v>
      </c>
      <c r="H190" s="161">
        <v>6.3E-2</v>
      </c>
      <c r="L190" s="158"/>
      <c r="M190" s="162"/>
      <c r="N190" s="163"/>
      <c r="O190" s="163"/>
      <c r="P190" s="163"/>
      <c r="Q190" s="163"/>
      <c r="R190" s="163"/>
      <c r="S190" s="163"/>
      <c r="T190" s="164"/>
      <c r="AT190" s="159" t="s">
        <v>125</v>
      </c>
      <c r="AU190" s="159" t="s">
        <v>82</v>
      </c>
      <c r="AV190" s="14" t="s">
        <v>82</v>
      </c>
      <c r="AW190" s="14" t="s">
        <v>30</v>
      </c>
      <c r="AX190" s="14" t="s">
        <v>75</v>
      </c>
      <c r="AY190" s="159" t="s">
        <v>116</v>
      </c>
    </row>
    <row r="191" spans="1:65" s="16" customFormat="1" ht="11.25">
      <c r="B191" s="185"/>
      <c r="D191" s="152" t="s">
        <v>125</v>
      </c>
      <c r="E191" s="186" t="s">
        <v>1</v>
      </c>
      <c r="F191" s="187" t="s">
        <v>172</v>
      </c>
      <c r="H191" s="188">
        <v>0.26100000000000001</v>
      </c>
      <c r="L191" s="185"/>
      <c r="M191" s="189"/>
      <c r="N191" s="190"/>
      <c r="O191" s="190"/>
      <c r="P191" s="190"/>
      <c r="Q191" s="190"/>
      <c r="R191" s="190"/>
      <c r="S191" s="190"/>
      <c r="T191" s="191"/>
      <c r="AT191" s="186" t="s">
        <v>125</v>
      </c>
      <c r="AU191" s="186" t="s">
        <v>82</v>
      </c>
      <c r="AV191" s="16" t="s">
        <v>117</v>
      </c>
      <c r="AW191" s="16" t="s">
        <v>30</v>
      </c>
      <c r="AX191" s="16" t="s">
        <v>75</v>
      </c>
      <c r="AY191" s="186" t="s">
        <v>116</v>
      </c>
    </row>
    <row r="192" spans="1:65" s="14" customFormat="1" ht="11.25">
      <c r="B192" s="158"/>
      <c r="D192" s="152" t="s">
        <v>125</v>
      </c>
      <c r="E192" s="159" t="s">
        <v>1</v>
      </c>
      <c r="F192" s="160" t="s">
        <v>175</v>
      </c>
      <c r="H192" s="161">
        <v>0.378</v>
      </c>
      <c r="L192" s="158"/>
      <c r="M192" s="162"/>
      <c r="N192" s="163"/>
      <c r="O192" s="163"/>
      <c r="P192" s="163"/>
      <c r="Q192" s="163"/>
      <c r="R192" s="163"/>
      <c r="S192" s="163"/>
      <c r="T192" s="164"/>
      <c r="AT192" s="159" t="s">
        <v>125</v>
      </c>
      <c r="AU192" s="159" t="s">
        <v>82</v>
      </c>
      <c r="AV192" s="14" t="s">
        <v>82</v>
      </c>
      <c r="AW192" s="14" t="s">
        <v>30</v>
      </c>
      <c r="AX192" s="14" t="s">
        <v>75</v>
      </c>
      <c r="AY192" s="159" t="s">
        <v>116</v>
      </c>
    </row>
    <row r="193" spans="1:65" s="14" customFormat="1" ht="11.25">
      <c r="B193" s="158"/>
      <c r="D193" s="152" t="s">
        <v>125</v>
      </c>
      <c r="E193" s="159" t="s">
        <v>1</v>
      </c>
      <c r="F193" s="160" t="s">
        <v>174</v>
      </c>
      <c r="H193" s="161">
        <v>6.3E-2</v>
      </c>
      <c r="L193" s="158"/>
      <c r="M193" s="162"/>
      <c r="N193" s="163"/>
      <c r="O193" s="163"/>
      <c r="P193" s="163"/>
      <c r="Q193" s="163"/>
      <c r="R193" s="163"/>
      <c r="S193" s="163"/>
      <c r="T193" s="164"/>
      <c r="AT193" s="159" t="s">
        <v>125</v>
      </c>
      <c r="AU193" s="159" t="s">
        <v>82</v>
      </c>
      <c r="AV193" s="14" t="s">
        <v>82</v>
      </c>
      <c r="AW193" s="14" t="s">
        <v>30</v>
      </c>
      <c r="AX193" s="14" t="s">
        <v>75</v>
      </c>
      <c r="AY193" s="159" t="s">
        <v>116</v>
      </c>
    </row>
    <row r="194" spans="1:65" s="15" customFormat="1" ht="11.25">
      <c r="B194" s="165"/>
      <c r="D194" s="152" t="s">
        <v>125</v>
      </c>
      <c r="E194" s="166" t="s">
        <v>1</v>
      </c>
      <c r="F194" s="167" t="s">
        <v>133</v>
      </c>
      <c r="H194" s="168">
        <v>1.0169999999999999</v>
      </c>
      <c r="L194" s="165"/>
      <c r="M194" s="169"/>
      <c r="N194" s="170"/>
      <c r="O194" s="170"/>
      <c r="P194" s="170"/>
      <c r="Q194" s="170"/>
      <c r="R194" s="170"/>
      <c r="S194" s="170"/>
      <c r="T194" s="171"/>
      <c r="AT194" s="166" t="s">
        <v>125</v>
      </c>
      <c r="AU194" s="166" t="s">
        <v>82</v>
      </c>
      <c r="AV194" s="15" t="s">
        <v>123</v>
      </c>
      <c r="AW194" s="15" t="s">
        <v>30</v>
      </c>
      <c r="AX194" s="15" t="s">
        <v>80</v>
      </c>
      <c r="AY194" s="166" t="s">
        <v>116</v>
      </c>
    </row>
    <row r="195" spans="1:65" s="2" customFormat="1" ht="24.2" customHeight="1">
      <c r="A195" s="30"/>
      <c r="B195" s="137"/>
      <c r="C195" s="138" t="s">
        <v>138</v>
      </c>
      <c r="D195" s="138" t="s">
        <v>119</v>
      </c>
      <c r="E195" s="139" t="s">
        <v>176</v>
      </c>
      <c r="F195" s="140" t="s">
        <v>177</v>
      </c>
      <c r="G195" s="141" t="s">
        <v>122</v>
      </c>
      <c r="H195" s="142">
        <v>1.0169999999999999</v>
      </c>
      <c r="I195" s="143"/>
      <c r="J195" s="143">
        <f>ROUND(I195*H195,2)</f>
        <v>0</v>
      </c>
      <c r="K195" s="144"/>
      <c r="L195" s="31"/>
      <c r="M195" s="145" t="s">
        <v>1</v>
      </c>
      <c r="N195" s="146" t="s">
        <v>40</v>
      </c>
      <c r="O195" s="147">
        <v>1.35</v>
      </c>
      <c r="P195" s="147">
        <f>O195*H195</f>
        <v>1.3729499999999999</v>
      </c>
      <c r="Q195" s="147">
        <v>0</v>
      </c>
      <c r="R195" s="147">
        <f>Q195*H195</f>
        <v>0</v>
      </c>
      <c r="S195" s="147">
        <v>0</v>
      </c>
      <c r="T195" s="148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49" t="s">
        <v>123</v>
      </c>
      <c r="AT195" s="149" t="s">
        <v>119</v>
      </c>
      <c r="AU195" s="149" t="s">
        <v>82</v>
      </c>
      <c r="AY195" s="18" t="s">
        <v>116</v>
      </c>
      <c r="BE195" s="150">
        <f>IF(N195="základní",J195,0)</f>
        <v>0</v>
      </c>
      <c r="BF195" s="150">
        <f>IF(N195="snížená",J195,0)</f>
        <v>0</v>
      </c>
      <c r="BG195" s="150">
        <f>IF(N195="zákl. přenesená",J195,0)</f>
        <v>0</v>
      </c>
      <c r="BH195" s="150">
        <f>IF(N195="sníž. přenesená",J195,0)</f>
        <v>0</v>
      </c>
      <c r="BI195" s="150">
        <f>IF(N195="nulová",J195,0)</f>
        <v>0</v>
      </c>
      <c r="BJ195" s="18" t="s">
        <v>80</v>
      </c>
      <c r="BK195" s="150">
        <f>ROUND(I195*H195,2)</f>
        <v>0</v>
      </c>
      <c r="BL195" s="18" t="s">
        <v>123</v>
      </c>
      <c r="BM195" s="149" t="s">
        <v>178</v>
      </c>
    </row>
    <row r="196" spans="1:65" s="2" customFormat="1" ht="24.2" customHeight="1">
      <c r="A196" s="30"/>
      <c r="B196" s="137"/>
      <c r="C196" s="138" t="s">
        <v>179</v>
      </c>
      <c r="D196" s="138" t="s">
        <v>119</v>
      </c>
      <c r="E196" s="139" t="s">
        <v>180</v>
      </c>
      <c r="F196" s="140" t="s">
        <v>181</v>
      </c>
      <c r="G196" s="141" t="s">
        <v>122</v>
      </c>
      <c r="H196" s="142">
        <v>1.0169999999999999</v>
      </c>
      <c r="I196" s="143"/>
      <c r="J196" s="143">
        <f>ROUND(I196*H196,2)</f>
        <v>0</v>
      </c>
      <c r="K196" s="144"/>
      <c r="L196" s="31"/>
      <c r="M196" s="145" t="s">
        <v>1</v>
      </c>
      <c r="N196" s="146" t="s">
        <v>40</v>
      </c>
      <c r="O196" s="147">
        <v>1.35</v>
      </c>
      <c r="P196" s="147">
        <f>O196*H196</f>
        <v>1.3729499999999999</v>
      </c>
      <c r="Q196" s="147">
        <v>0.02</v>
      </c>
      <c r="R196" s="147">
        <f>Q196*H196</f>
        <v>2.0339999999999997E-2</v>
      </c>
      <c r="S196" s="147">
        <v>0</v>
      </c>
      <c r="T196" s="148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49" t="s">
        <v>123</v>
      </c>
      <c r="AT196" s="149" t="s">
        <v>119</v>
      </c>
      <c r="AU196" s="149" t="s">
        <v>82</v>
      </c>
      <c r="AY196" s="18" t="s">
        <v>116</v>
      </c>
      <c r="BE196" s="150">
        <f>IF(N196="základní",J196,0)</f>
        <v>0</v>
      </c>
      <c r="BF196" s="150">
        <f>IF(N196="snížená",J196,0)</f>
        <v>0</v>
      </c>
      <c r="BG196" s="150">
        <f>IF(N196="zákl. přenesená",J196,0)</f>
        <v>0</v>
      </c>
      <c r="BH196" s="150">
        <f>IF(N196="sníž. přenesená",J196,0)</f>
        <v>0</v>
      </c>
      <c r="BI196" s="150">
        <f>IF(N196="nulová",J196,0)</f>
        <v>0</v>
      </c>
      <c r="BJ196" s="18" t="s">
        <v>80</v>
      </c>
      <c r="BK196" s="150">
        <f>ROUND(I196*H196,2)</f>
        <v>0</v>
      </c>
      <c r="BL196" s="18" t="s">
        <v>123</v>
      </c>
      <c r="BM196" s="149" t="s">
        <v>182</v>
      </c>
    </row>
    <row r="197" spans="1:65" s="2" customFormat="1" ht="24.2" customHeight="1">
      <c r="A197" s="30"/>
      <c r="B197" s="137"/>
      <c r="C197" s="138" t="s">
        <v>183</v>
      </c>
      <c r="D197" s="138" t="s">
        <v>119</v>
      </c>
      <c r="E197" s="139" t="s">
        <v>184</v>
      </c>
      <c r="F197" s="140" t="s">
        <v>185</v>
      </c>
      <c r="G197" s="141" t="s">
        <v>122</v>
      </c>
      <c r="H197" s="142">
        <v>1.0169999999999999</v>
      </c>
      <c r="I197" s="143"/>
      <c r="J197" s="143">
        <f>ROUND(I197*H197,2)</f>
        <v>0</v>
      </c>
      <c r="K197" s="144"/>
      <c r="L197" s="31"/>
      <c r="M197" s="145" t="s">
        <v>1</v>
      </c>
      <c r="N197" s="146" t="s">
        <v>40</v>
      </c>
      <c r="O197" s="147">
        <v>0.41599999999999998</v>
      </c>
      <c r="P197" s="147">
        <f>O197*H197</f>
        <v>0.42307199999999995</v>
      </c>
      <c r="Q197" s="147">
        <v>0</v>
      </c>
      <c r="R197" s="147">
        <f>Q197*H197</f>
        <v>0</v>
      </c>
      <c r="S197" s="147">
        <v>0</v>
      </c>
      <c r="T197" s="148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49" t="s">
        <v>123</v>
      </c>
      <c r="AT197" s="149" t="s">
        <v>119</v>
      </c>
      <c r="AU197" s="149" t="s">
        <v>82</v>
      </c>
      <c r="AY197" s="18" t="s">
        <v>116</v>
      </c>
      <c r="BE197" s="150">
        <f>IF(N197="základní",J197,0)</f>
        <v>0</v>
      </c>
      <c r="BF197" s="150">
        <f>IF(N197="snížená",J197,0)</f>
        <v>0</v>
      </c>
      <c r="BG197" s="150">
        <f>IF(N197="zákl. přenesená",J197,0)</f>
        <v>0</v>
      </c>
      <c r="BH197" s="150">
        <f>IF(N197="sníž. přenesená",J197,0)</f>
        <v>0</v>
      </c>
      <c r="BI197" s="150">
        <f>IF(N197="nulová",J197,0)</f>
        <v>0</v>
      </c>
      <c r="BJ197" s="18" t="s">
        <v>80</v>
      </c>
      <c r="BK197" s="150">
        <f>ROUND(I197*H197,2)</f>
        <v>0</v>
      </c>
      <c r="BL197" s="18" t="s">
        <v>123</v>
      </c>
      <c r="BM197" s="149" t="s">
        <v>186</v>
      </c>
    </row>
    <row r="198" spans="1:65" s="2" customFormat="1" ht="16.5" customHeight="1">
      <c r="A198" s="30"/>
      <c r="B198" s="137"/>
      <c r="C198" s="138" t="s">
        <v>187</v>
      </c>
      <c r="D198" s="138" t="s">
        <v>119</v>
      </c>
      <c r="E198" s="139" t="s">
        <v>188</v>
      </c>
      <c r="F198" s="140" t="s">
        <v>189</v>
      </c>
      <c r="G198" s="141" t="s">
        <v>152</v>
      </c>
      <c r="H198" s="142">
        <v>4.8899999999999997</v>
      </c>
      <c r="I198" s="143"/>
      <c r="J198" s="143">
        <f>ROUND(I198*H198,2)</f>
        <v>0</v>
      </c>
      <c r="K198" s="144"/>
      <c r="L198" s="31"/>
      <c r="M198" s="145" t="s">
        <v>1</v>
      </c>
      <c r="N198" s="146" t="s">
        <v>40</v>
      </c>
      <c r="O198" s="147">
        <v>0.39600000000000002</v>
      </c>
      <c r="P198" s="147">
        <f>O198*H198</f>
        <v>1.9364399999999999</v>
      </c>
      <c r="Q198" s="147">
        <v>1.3520000000000001E-2</v>
      </c>
      <c r="R198" s="147">
        <f>Q198*H198</f>
        <v>6.6112799999999999E-2</v>
      </c>
      <c r="S198" s="147">
        <v>0</v>
      </c>
      <c r="T198" s="148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49" t="s">
        <v>123</v>
      </c>
      <c r="AT198" s="149" t="s">
        <v>119</v>
      </c>
      <c r="AU198" s="149" t="s">
        <v>82</v>
      </c>
      <c r="AY198" s="18" t="s">
        <v>116</v>
      </c>
      <c r="BE198" s="150">
        <f>IF(N198="základní",J198,0)</f>
        <v>0</v>
      </c>
      <c r="BF198" s="150">
        <f>IF(N198="snížená",J198,0)</f>
        <v>0</v>
      </c>
      <c r="BG198" s="150">
        <f>IF(N198="zákl. přenesená",J198,0)</f>
        <v>0</v>
      </c>
      <c r="BH198" s="150">
        <f>IF(N198="sníž. přenesená",J198,0)</f>
        <v>0</v>
      </c>
      <c r="BI198" s="150">
        <f>IF(N198="nulová",J198,0)</f>
        <v>0</v>
      </c>
      <c r="BJ198" s="18" t="s">
        <v>80</v>
      </c>
      <c r="BK198" s="150">
        <f>ROUND(I198*H198,2)</f>
        <v>0</v>
      </c>
      <c r="BL198" s="18" t="s">
        <v>123</v>
      </c>
      <c r="BM198" s="149" t="s">
        <v>190</v>
      </c>
    </row>
    <row r="199" spans="1:65" s="13" customFormat="1" ht="11.25">
      <c r="B199" s="151"/>
      <c r="D199" s="152" t="s">
        <v>125</v>
      </c>
      <c r="E199" s="153" t="s">
        <v>1</v>
      </c>
      <c r="F199" s="154" t="s">
        <v>126</v>
      </c>
      <c r="H199" s="153" t="s">
        <v>1</v>
      </c>
      <c r="L199" s="151"/>
      <c r="M199" s="155"/>
      <c r="N199" s="156"/>
      <c r="O199" s="156"/>
      <c r="P199" s="156"/>
      <c r="Q199" s="156"/>
      <c r="R199" s="156"/>
      <c r="S199" s="156"/>
      <c r="T199" s="157"/>
      <c r="AT199" s="153" t="s">
        <v>125</v>
      </c>
      <c r="AU199" s="153" t="s">
        <v>82</v>
      </c>
      <c r="AV199" s="13" t="s">
        <v>80</v>
      </c>
      <c r="AW199" s="13" t="s">
        <v>30</v>
      </c>
      <c r="AX199" s="13" t="s">
        <v>75</v>
      </c>
      <c r="AY199" s="153" t="s">
        <v>116</v>
      </c>
    </row>
    <row r="200" spans="1:65" s="13" customFormat="1" ht="11.25">
      <c r="B200" s="151"/>
      <c r="D200" s="152" t="s">
        <v>125</v>
      </c>
      <c r="E200" s="153" t="s">
        <v>1</v>
      </c>
      <c r="F200" s="154" t="s">
        <v>127</v>
      </c>
      <c r="H200" s="153" t="s">
        <v>1</v>
      </c>
      <c r="L200" s="151"/>
      <c r="M200" s="155"/>
      <c r="N200" s="156"/>
      <c r="O200" s="156"/>
      <c r="P200" s="156"/>
      <c r="Q200" s="156"/>
      <c r="R200" s="156"/>
      <c r="S200" s="156"/>
      <c r="T200" s="157"/>
      <c r="AT200" s="153" t="s">
        <v>125</v>
      </c>
      <c r="AU200" s="153" t="s">
        <v>82</v>
      </c>
      <c r="AV200" s="13" t="s">
        <v>80</v>
      </c>
      <c r="AW200" s="13" t="s">
        <v>30</v>
      </c>
      <c r="AX200" s="13" t="s">
        <v>75</v>
      </c>
      <c r="AY200" s="153" t="s">
        <v>116</v>
      </c>
    </row>
    <row r="201" spans="1:65" s="13" customFormat="1" ht="11.25">
      <c r="B201" s="151"/>
      <c r="D201" s="152" t="s">
        <v>125</v>
      </c>
      <c r="E201" s="153" t="s">
        <v>1</v>
      </c>
      <c r="F201" s="154" t="s">
        <v>128</v>
      </c>
      <c r="H201" s="153" t="s">
        <v>1</v>
      </c>
      <c r="L201" s="151"/>
      <c r="M201" s="155"/>
      <c r="N201" s="156"/>
      <c r="O201" s="156"/>
      <c r="P201" s="156"/>
      <c r="Q201" s="156"/>
      <c r="R201" s="156"/>
      <c r="S201" s="156"/>
      <c r="T201" s="157"/>
      <c r="AT201" s="153" t="s">
        <v>125</v>
      </c>
      <c r="AU201" s="153" t="s">
        <v>82</v>
      </c>
      <c r="AV201" s="13" t="s">
        <v>80</v>
      </c>
      <c r="AW201" s="13" t="s">
        <v>30</v>
      </c>
      <c r="AX201" s="13" t="s">
        <v>75</v>
      </c>
      <c r="AY201" s="153" t="s">
        <v>116</v>
      </c>
    </row>
    <row r="202" spans="1:65" s="13" customFormat="1" ht="11.25">
      <c r="B202" s="151"/>
      <c r="D202" s="152" t="s">
        <v>125</v>
      </c>
      <c r="E202" s="153" t="s">
        <v>1</v>
      </c>
      <c r="F202" s="154" t="s">
        <v>129</v>
      </c>
      <c r="H202" s="153" t="s">
        <v>1</v>
      </c>
      <c r="L202" s="151"/>
      <c r="M202" s="155"/>
      <c r="N202" s="156"/>
      <c r="O202" s="156"/>
      <c r="P202" s="156"/>
      <c r="Q202" s="156"/>
      <c r="R202" s="156"/>
      <c r="S202" s="156"/>
      <c r="T202" s="157"/>
      <c r="AT202" s="153" t="s">
        <v>125</v>
      </c>
      <c r="AU202" s="153" t="s">
        <v>82</v>
      </c>
      <c r="AV202" s="13" t="s">
        <v>80</v>
      </c>
      <c r="AW202" s="13" t="s">
        <v>30</v>
      </c>
      <c r="AX202" s="13" t="s">
        <v>75</v>
      </c>
      <c r="AY202" s="153" t="s">
        <v>116</v>
      </c>
    </row>
    <row r="203" spans="1:65" s="13" customFormat="1" ht="11.25">
      <c r="B203" s="151"/>
      <c r="D203" s="152" t="s">
        <v>125</v>
      </c>
      <c r="E203" s="153" t="s">
        <v>1</v>
      </c>
      <c r="F203" s="154" t="s">
        <v>170</v>
      </c>
      <c r="H203" s="153" t="s">
        <v>1</v>
      </c>
      <c r="L203" s="151"/>
      <c r="M203" s="155"/>
      <c r="N203" s="156"/>
      <c r="O203" s="156"/>
      <c r="P203" s="156"/>
      <c r="Q203" s="156"/>
      <c r="R203" s="156"/>
      <c r="S203" s="156"/>
      <c r="T203" s="157"/>
      <c r="AT203" s="153" t="s">
        <v>125</v>
      </c>
      <c r="AU203" s="153" t="s">
        <v>82</v>
      </c>
      <c r="AV203" s="13" t="s">
        <v>80</v>
      </c>
      <c r="AW203" s="13" t="s">
        <v>30</v>
      </c>
      <c r="AX203" s="13" t="s">
        <v>75</v>
      </c>
      <c r="AY203" s="153" t="s">
        <v>116</v>
      </c>
    </row>
    <row r="204" spans="1:65" s="13" customFormat="1" ht="11.25">
      <c r="B204" s="151"/>
      <c r="D204" s="152" t="s">
        <v>125</v>
      </c>
      <c r="E204" s="153" t="s">
        <v>1</v>
      </c>
      <c r="F204" s="154" t="s">
        <v>130</v>
      </c>
      <c r="H204" s="153" t="s">
        <v>1</v>
      </c>
      <c r="L204" s="151"/>
      <c r="M204" s="155"/>
      <c r="N204" s="156"/>
      <c r="O204" s="156"/>
      <c r="P204" s="156"/>
      <c r="Q204" s="156"/>
      <c r="R204" s="156"/>
      <c r="S204" s="156"/>
      <c r="T204" s="157"/>
      <c r="AT204" s="153" t="s">
        <v>125</v>
      </c>
      <c r="AU204" s="153" t="s">
        <v>82</v>
      </c>
      <c r="AV204" s="13" t="s">
        <v>80</v>
      </c>
      <c r="AW204" s="13" t="s">
        <v>30</v>
      </c>
      <c r="AX204" s="13" t="s">
        <v>75</v>
      </c>
      <c r="AY204" s="153" t="s">
        <v>116</v>
      </c>
    </row>
    <row r="205" spans="1:65" s="13" customFormat="1" ht="11.25">
      <c r="B205" s="151"/>
      <c r="D205" s="152" t="s">
        <v>125</v>
      </c>
      <c r="E205" s="153" t="s">
        <v>1</v>
      </c>
      <c r="F205" s="154" t="s">
        <v>131</v>
      </c>
      <c r="H205" s="153" t="s">
        <v>1</v>
      </c>
      <c r="L205" s="151"/>
      <c r="M205" s="155"/>
      <c r="N205" s="156"/>
      <c r="O205" s="156"/>
      <c r="P205" s="156"/>
      <c r="Q205" s="156"/>
      <c r="R205" s="156"/>
      <c r="S205" s="156"/>
      <c r="T205" s="157"/>
      <c r="AT205" s="153" t="s">
        <v>125</v>
      </c>
      <c r="AU205" s="153" t="s">
        <v>82</v>
      </c>
      <c r="AV205" s="13" t="s">
        <v>80</v>
      </c>
      <c r="AW205" s="13" t="s">
        <v>30</v>
      </c>
      <c r="AX205" s="13" t="s">
        <v>75</v>
      </c>
      <c r="AY205" s="153" t="s">
        <v>116</v>
      </c>
    </row>
    <row r="206" spans="1:65" s="14" customFormat="1" ht="11.25">
      <c r="B206" s="158"/>
      <c r="D206" s="152" t="s">
        <v>125</v>
      </c>
      <c r="E206" s="159" t="s">
        <v>1</v>
      </c>
      <c r="F206" s="160" t="s">
        <v>191</v>
      </c>
      <c r="H206" s="161">
        <v>1.55</v>
      </c>
      <c r="L206" s="158"/>
      <c r="M206" s="162"/>
      <c r="N206" s="163"/>
      <c r="O206" s="163"/>
      <c r="P206" s="163"/>
      <c r="Q206" s="163"/>
      <c r="R206" s="163"/>
      <c r="S206" s="163"/>
      <c r="T206" s="164"/>
      <c r="AT206" s="159" t="s">
        <v>125</v>
      </c>
      <c r="AU206" s="159" t="s">
        <v>82</v>
      </c>
      <c r="AV206" s="14" t="s">
        <v>82</v>
      </c>
      <c r="AW206" s="14" t="s">
        <v>30</v>
      </c>
      <c r="AX206" s="14" t="s">
        <v>75</v>
      </c>
      <c r="AY206" s="159" t="s">
        <v>116</v>
      </c>
    </row>
    <row r="207" spans="1:65" s="16" customFormat="1" ht="11.25">
      <c r="B207" s="185"/>
      <c r="D207" s="152" t="s">
        <v>125</v>
      </c>
      <c r="E207" s="186" t="s">
        <v>1</v>
      </c>
      <c r="F207" s="187" t="s">
        <v>172</v>
      </c>
      <c r="H207" s="188">
        <v>1.55</v>
      </c>
      <c r="L207" s="185"/>
      <c r="M207" s="189"/>
      <c r="N207" s="190"/>
      <c r="O207" s="190"/>
      <c r="P207" s="190"/>
      <c r="Q207" s="190"/>
      <c r="R207" s="190"/>
      <c r="S207" s="190"/>
      <c r="T207" s="191"/>
      <c r="AT207" s="186" t="s">
        <v>125</v>
      </c>
      <c r="AU207" s="186" t="s">
        <v>82</v>
      </c>
      <c r="AV207" s="16" t="s">
        <v>117</v>
      </c>
      <c r="AW207" s="16" t="s">
        <v>30</v>
      </c>
      <c r="AX207" s="16" t="s">
        <v>75</v>
      </c>
      <c r="AY207" s="186" t="s">
        <v>116</v>
      </c>
    </row>
    <row r="208" spans="1:65" s="14" customFormat="1" ht="11.25">
      <c r="B208" s="158"/>
      <c r="D208" s="152" t="s">
        <v>125</v>
      </c>
      <c r="E208" s="159" t="s">
        <v>1</v>
      </c>
      <c r="F208" s="160" t="s">
        <v>192</v>
      </c>
      <c r="H208" s="161">
        <v>0.86</v>
      </c>
      <c r="L208" s="158"/>
      <c r="M208" s="162"/>
      <c r="N208" s="163"/>
      <c r="O208" s="163"/>
      <c r="P208" s="163"/>
      <c r="Q208" s="163"/>
      <c r="R208" s="163"/>
      <c r="S208" s="163"/>
      <c r="T208" s="164"/>
      <c r="AT208" s="159" t="s">
        <v>125</v>
      </c>
      <c r="AU208" s="159" t="s">
        <v>82</v>
      </c>
      <c r="AV208" s="14" t="s">
        <v>82</v>
      </c>
      <c r="AW208" s="14" t="s">
        <v>30</v>
      </c>
      <c r="AX208" s="14" t="s">
        <v>75</v>
      </c>
      <c r="AY208" s="159" t="s">
        <v>116</v>
      </c>
    </row>
    <row r="209" spans="1:65" s="14" customFormat="1" ht="11.25">
      <c r="B209" s="158"/>
      <c r="D209" s="152" t="s">
        <v>125</v>
      </c>
      <c r="E209" s="159" t="s">
        <v>1</v>
      </c>
      <c r="F209" s="160" t="s">
        <v>193</v>
      </c>
      <c r="H209" s="161">
        <v>0.31</v>
      </c>
      <c r="L209" s="158"/>
      <c r="M209" s="162"/>
      <c r="N209" s="163"/>
      <c r="O209" s="163"/>
      <c r="P209" s="163"/>
      <c r="Q209" s="163"/>
      <c r="R209" s="163"/>
      <c r="S209" s="163"/>
      <c r="T209" s="164"/>
      <c r="AT209" s="159" t="s">
        <v>125</v>
      </c>
      <c r="AU209" s="159" t="s">
        <v>82</v>
      </c>
      <c r="AV209" s="14" t="s">
        <v>82</v>
      </c>
      <c r="AW209" s="14" t="s">
        <v>30</v>
      </c>
      <c r="AX209" s="14" t="s">
        <v>75</v>
      </c>
      <c r="AY209" s="159" t="s">
        <v>116</v>
      </c>
    </row>
    <row r="210" spans="1:65" s="16" customFormat="1" ht="11.25">
      <c r="B210" s="185"/>
      <c r="D210" s="152" t="s">
        <v>125</v>
      </c>
      <c r="E210" s="186" t="s">
        <v>1</v>
      </c>
      <c r="F210" s="187" t="s">
        <v>172</v>
      </c>
      <c r="H210" s="188">
        <v>1.17</v>
      </c>
      <c r="L210" s="185"/>
      <c r="M210" s="189"/>
      <c r="N210" s="190"/>
      <c r="O210" s="190"/>
      <c r="P210" s="190"/>
      <c r="Q210" s="190"/>
      <c r="R210" s="190"/>
      <c r="S210" s="190"/>
      <c r="T210" s="191"/>
      <c r="AT210" s="186" t="s">
        <v>125</v>
      </c>
      <c r="AU210" s="186" t="s">
        <v>82</v>
      </c>
      <c r="AV210" s="16" t="s">
        <v>117</v>
      </c>
      <c r="AW210" s="16" t="s">
        <v>30</v>
      </c>
      <c r="AX210" s="16" t="s">
        <v>75</v>
      </c>
      <c r="AY210" s="186" t="s">
        <v>116</v>
      </c>
    </row>
    <row r="211" spans="1:65" s="14" customFormat="1" ht="11.25">
      <c r="B211" s="158"/>
      <c r="D211" s="152" t="s">
        <v>125</v>
      </c>
      <c r="E211" s="159" t="s">
        <v>1</v>
      </c>
      <c r="F211" s="160" t="s">
        <v>194</v>
      </c>
      <c r="H211" s="161">
        <v>2.17</v>
      </c>
      <c r="L211" s="158"/>
      <c r="M211" s="162"/>
      <c r="N211" s="163"/>
      <c r="O211" s="163"/>
      <c r="P211" s="163"/>
      <c r="Q211" s="163"/>
      <c r="R211" s="163"/>
      <c r="S211" s="163"/>
      <c r="T211" s="164"/>
      <c r="AT211" s="159" t="s">
        <v>125</v>
      </c>
      <c r="AU211" s="159" t="s">
        <v>82</v>
      </c>
      <c r="AV211" s="14" t="s">
        <v>82</v>
      </c>
      <c r="AW211" s="14" t="s">
        <v>30</v>
      </c>
      <c r="AX211" s="14" t="s">
        <v>75</v>
      </c>
      <c r="AY211" s="159" t="s">
        <v>116</v>
      </c>
    </row>
    <row r="212" spans="1:65" s="15" customFormat="1" ht="11.25">
      <c r="B212" s="165"/>
      <c r="D212" s="152" t="s">
        <v>125</v>
      </c>
      <c r="E212" s="166" t="s">
        <v>1</v>
      </c>
      <c r="F212" s="167" t="s">
        <v>133</v>
      </c>
      <c r="H212" s="168">
        <v>4.8899999999999997</v>
      </c>
      <c r="L212" s="165"/>
      <c r="M212" s="169"/>
      <c r="N212" s="170"/>
      <c r="O212" s="170"/>
      <c r="P212" s="170"/>
      <c r="Q212" s="170"/>
      <c r="R212" s="170"/>
      <c r="S212" s="170"/>
      <c r="T212" s="171"/>
      <c r="AT212" s="166" t="s">
        <v>125</v>
      </c>
      <c r="AU212" s="166" t="s">
        <v>82</v>
      </c>
      <c r="AV212" s="15" t="s">
        <v>123</v>
      </c>
      <c r="AW212" s="15" t="s">
        <v>30</v>
      </c>
      <c r="AX212" s="15" t="s">
        <v>80</v>
      </c>
      <c r="AY212" s="166" t="s">
        <v>116</v>
      </c>
    </row>
    <row r="213" spans="1:65" s="2" customFormat="1" ht="16.5" customHeight="1">
      <c r="A213" s="30"/>
      <c r="B213" s="137"/>
      <c r="C213" s="138" t="s">
        <v>195</v>
      </c>
      <c r="D213" s="138" t="s">
        <v>119</v>
      </c>
      <c r="E213" s="139" t="s">
        <v>196</v>
      </c>
      <c r="F213" s="140" t="s">
        <v>197</v>
      </c>
      <c r="G213" s="141" t="s">
        <v>152</v>
      </c>
      <c r="H213" s="142">
        <v>4.8899999999999997</v>
      </c>
      <c r="I213" s="143"/>
      <c r="J213" s="143">
        <f>ROUND(I213*H213,2)</f>
        <v>0</v>
      </c>
      <c r="K213" s="144"/>
      <c r="L213" s="31"/>
      <c r="M213" s="145" t="s">
        <v>1</v>
      </c>
      <c r="N213" s="146" t="s">
        <v>40</v>
      </c>
      <c r="O213" s="147">
        <v>0.24</v>
      </c>
      <c r="P213" s="147">
        <f>O213*H213</f>
        <v>1.1736</v>
      </c>
      <c r="Q213" s="147">
        <v>0</v>
      </c>
      <c r="R213" s="147">
        <f>Q213*H213</f>
        <v>0</v>
      </c>
      <c r="S213" s="147">
        <v>0</v>
      </c>
      <c r="T213" s="148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49" t="s">
        <v>123</v>
      </c>
      <c r="AT213" s="149" t="s">
        <v>119</v>
      </c>
      <c r="AU213" s="149" t="s">
        <v>82</v>
      </c>
      <c r="AY213" s="18" t="s">
        <v>116</v>
      </c>
      <c r="BE213" s="150">
        <f>IF(N213="základní",J213,0)</f>
        <v>0</v>
      </c>
      <c r="BF213" s="150">
        <f>IF(N213="snížená",J213,0)</f>
        <v>0</v>
      </c>
      <c r="BG213" s="150">
        <f>IF(N213="zákl. přenesená",J213,0)</f>
        <v>0</v>
      </c>
      <c r="BH213" s="150">
        <f>IF(N213="sníž. přenesená",J213,0)</f>
        <v>0</v>
      </c>
      <c r="BI213" s="150">
        <f>IF(N213="nulová",J213,0)</f>
        <v>0</v>
      </c>
      <c r="BJ213" s="18" t="s">
        <v>80</v>
      </c>
      <c r="BK213" s="150">
        <f>ROUND(I213*H213,2)</f>
        <v>0</v>
      </c>
      <c r="BL213" s="18" t="s">
        <v>123</v>
      </c>
      <c r="BM213" s="149" t="s">
        <v>198</v>
      </c>
    </row>
    <row r="214" spans="1:65" s="2" customFormat="1" ht="16.5" customHeight="1">
      <c r="A214" s="30"/>
      <c r="B214" s="137"/>
      <c r="C214" s="138" t="s">
        <v>199</v>
      </c>
      <c r="D214" s="138" t="s">
        <v>119</v>
      </c>
      <c r="E214" s="139" t="s">
        <v>200</v>
      </c>
      <c r="F214" s="140" t="s">
        <v>201</v>
      </c>
      <c r="G214" s="141" t="s">
        <v>202</v>
      </c>
      <c r="H214" s="142">
        <v>1.6E-2</v>
      </c>
      <c r="I214" s="143"/>
      <c r="J214" s="143">
        <f>ROUND(I214*H214,2)</f>
        <v>0</v>
      </c>
      <c r="K214" s="144"/>
      <c r="L214" s="31"/>
      <c r="M214" s="145" t="s">
        <v>1</v>
      </c>
      <c r="N214" s="146" t="s">
        <v>40</v>
      </c>
      <c r="O214" s="147">
        <v>15.231</v>
      </c>
      <c r="P214" s="147">
        <f>O214*H214</f>
        <v>0.243696</v>
      </c>
      <c r="Q214" s="147">
        <v>1.06277</v>
      </c>
      <c r="R214" s="147">
        <f>Q214*H214</f>
        <v>1.700432E-2</v>
      </c>
      <c r="S214" s="147">
        <v>0</v>
      </c>
      <c r="T214" s="148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49" t="s">
        <v>123</v>
      </c>
      <c r="AT214" s="149" t="s">
        <v>119</v>
      </c>
      <c r="AU214" s="149" t="s">
        <v>82</v>
      </c>
      <c r="AY214" s="18" t="s">
        <v>116</v>
      </c>
      <c r="BE214" s="150">
        <f>IF(N214="základní",J214,0)</f>
        <v>0</v>
      </c>
      <c r="BF214" s="150">
        <f>IF(N214="snížená",J214,0)</f>
        <v>0</v>
      </c>
      <c r="BG214" s="150">
        <f>IF(N214="zákl. přenesená",J214,0)</f>
        <v>0</v>
      </c>
      <c r="BH214" s="150">
        <f>IF(N214="sníž. přenesená",J214,0)</f>
        <v>0</v>
      </c>
      <c r="BI214" s="150">
        <f>IF(N214="nulová",J214,0)</f>
        <v>0</v>
      </c>
      <c r="BJ214" s="18" t="s">
        <v>80</v>
      </c>
      <c r="BK214" s="150">
        <f>ROUND(I214*H214,2)</f>
        <v>0</v>
      </c>
      <c r="BL214" s="18" t="s">
        <v>123</v>
      </c>
      <c r="BM214" s="149" t="s">
        <v>203</v>
      </c>
    </row>
    <row r="215" spans="1:65" s="13" customFormat="1" ht="11.25">
      <c r="B215" s="151"/>
      <c r="D215" s="152" t="s">
        <v>125</v>
      </c>
      <c r="E215" s="153" t="s">
        <v>1</v>
      </c>
      <c r="F215" s="154" t="s">
        <v>126</v>
      </c>
      <c r="H215" s="153" t="s">
        <v>1</v>
      </c>
      <c r="L215" s="151"/>
      <c r="M215" s="155"/>
      <c r="N215" s="156"/>
      <c r="O215" s="156"/>
      <c r="P215" s="156"/>
      <c r="Q215" s="156"/>
      <c r="R215" s="156"/>
      <c r="S215" s="156"/>
      <c r="T215" s="157"/>
      <c r="AT215" s="153" t="s">
        <v>125</v>
      </c>
      <c r="AU215" s="153" t="s">
        <v>82</v>
      </c>
      <c r="AV215" s="13" t="s">
        <v>80</v>
      </c>
      <c r="AW215" s="13" t="s">
        <v>30</v>
      </c>
      <c r="AX215" s="13" t="s">
        <v>75</v>
      </c>
      <c r="AY215" s="153" t="s">
        <v>116</v>
      </c>
    </row>
    <row r="216" spans="1:65" s="13" customFormat="1" ht="11.25">
      <c r="B216" s="151"/>
      <c r="D216" s="152" t="s">
        <v>125</v>
      </c>
      <c r="E216" s="153" t="s">
        <v>1</v>
      </c>
      <c r="F216" s="154" t="s">
        <v>127</v>
      </c>
      <c r="H216" s="153" t="s">
        <v>1</v>
      </c>
      <c r="L216" s="151"/>
      <c r="M216" s="155"/>
      <c r="N216" s="156"/>
      <c r="O216" s="156"/>
      <c r="P216" s="156"/>
      <c r="Q216" s="156"/>
      <c r="R216" s="156"/>
      <c r="S216" s="156"/>
      <c r="T216" s="157"/>
      <c r="AT216" s="153" t="s">
        <v>125</v>
      </c>
      <c r="AU216" s="153" t="s">
        <v>82</v>
      </c>
      <c r="AV216" s="13" t="s">
        <v>80</v>
      </c>
      <c r="AW216" s="13" t="s">
        <v>30</v>
      </c>
      <c r="AX216" s="13" t="s">
        <v>75</v>
      </c>
      <c r="AY216" s="153" t="s">
        <v>116</v>
      </c>
    </row>
    <row r="217" spans="1:65" s="13" customFormat="1" ht="11.25">
      <c r="B217" s="151"/>
      <c r="D217" s="152" t="s">
        <v>125</v>
      </c>
      <c r="E217" s="153" t="s">
        <v>1</v>
      </c>
      <c r="F217" s="154" t="s">
        <v>128</v>
      </c>
      <c r="H217" s="153" t="s">
        <v>1</v>
      </c>
      <c r="L217" s="151"/>
      <c r="M217" s="155"/>
      <c r="N217" s="156"/>
      <c r="O217" s="156"/>
      <c r="P217" s="156"/>
      <c r="Q217" s="156"/>
      <c r="R217" s="156"/>
      <c r="S217" s="156"/>
      <c r="T217" s="157"/>
      <c r="AT217" s="153" t="s">
        <v>125</v>
      </c>
      <c r="AU217" s="153" t="s">
        <v>82</v>
      </c>
      <c r="AV217" s="13" t="s">
        <v>80</v>
      </c>
      <c r="AW217" s="13" t="s">
        <v>30</v>
      </c>
      <c r="AX217" s="13" t="s">
        <v>75</v>
      </c>
      <c r="AY217" s="153" t="s">
        <v>116</v>
      </c>
    </row>
    <row r="218" spans="1:65" s="13" customFormat="1" ht="11.25">
      <c r="B218" s="151"/>
      <c r="D218" s="152" t="s">
        <v>125</v>
      </c>
      <c r="E218" s="153" t="s">
        <v>1</v>
      </c>
      <c r="F218" s="154" t="s">
        <v>129</v>
      </c>
      <c r="H218" s="153" t="s">
        <v>1</v>
      </c>
      <c r="L218" s="151"/>
      <c r="M218" s="155"/>
      <c r="N218" s="156"/>
      <c r="O218" s="156"/>
      <c r="P218" s="156"/>
      <c r="Q218" s="156"/>
      <c r="R218" s="156"/>
      <c r="S218" s="156"/>
      <c r="T218" s="157"/>
      <c r="AT218" s="153" t="s">
        <v>125</v>
      </c>
      <c r="AU218" s="153" t="s">
        <v>82</v>
      </c>
      <c r="AV218" s="13" t="s">
        <v>80</v>
      </c>
      <c r="AW218" s="13" t="s">
        <v>30</v>
      </c>
      <c r="AX218" s="13" t="s">
        <v>75</v>
      </c>
      <c r="AY218" s="153" t="s">
        <v>116</v>
      </c>
    </row>
    <row r="219" spans="1:65" s="13" customFormat="1" ht="11.25">
      <c r="B219" s="151"/>
      <c r="D219" s="152" t="s">
        <v>125</v>
      </c>
      <c r="E219" s="153" t="s">
        <v>1</v>
      </c>
      <c r="F219" s="154" t="s">
        <v>130</v>
      </c>
      <c r="H219" s="153" t="s">
        <v>1</v>
      </c>
      <c r="L219" s="151"/>
      <c r="M219" s="155"/>
      <c r="N219" s="156"/>
      <c r="O219" s="156"/>
      <c r="P219" s="156"/>
      <c r="Q219" s="156"/>
      <c r="R219" s="156"/>
      <c r="S219" s="156"/>
      <c r="T219" s="157"/>
      <c r="AT219" s="153" t="s">
        <v>125</v>
      </c>
      <c r="AU219" s="153" t="s">
        <v>82</v>
      </c>
      <c r="AV219" s="13" t="s">
        <v>80</v>
      </c>
      <c r="AW219" s="13" t="s">
        <v>30</v>
      </c>
      <c r="AX219" s="13" t="s">
        <v>75</v>
      </c>
      <c r="AY219" s="153" t="s">
        <v>116</v>
      </c>
    </row>
    <row r="220" spans="1:65" s="13" customFormat="1" ht="11.25">
      <c r="B220" s="151"/>
      <c r="D220" s="152" t="s">
        <v>125</v>
      </c>
      <c r="E220" s="153" t="s">
        <v>1</v>
      </c>
      <c r="F220" s="154" t="s">
        <v>131</v>
      </c>
      <c r="H220" s="153" t="s">
        <v>1</v>
      </c>
      <c r="L220" s="151"/>
      <c r="M220" s="155"/>
      <c r="N220" s="156"/>
      <c r="O220" s="156"/>
      <c r="P220" s="156"/>
      <c r="Q220" s="156"/>
      <c r="R220" s="156"/>
      <c r="S220" s="156"/>
      <c r="T220" s="157"/>
      <c r="AT220" s="153" t="s">
        <v>125</v>
      </c>
      <c r="AU220" s="153" t="s">
        <v>82</v>
      </c>
      <c r="AV220" s="13" t="s">
        <v>80</v>
      </c>
      <c r="AW220" s="13" t="s">
        <v>30</v>
      </c>
      <c r="AX220" s="13" t="s">
        <v>75</v>
      </c>
      <c r="AY220" s="153" t="s">
        <v>116</v>
      </c>
    </row>
    <row r="221" spans="1:65" s="13" customFormat="1" ht="11.25">
      <c r="B221" s="151"/>
      <c r="D221" s="152" t="s">
        <v>125</v>
      </c>
      <c r="E221" s="153" t="s">
        <v>1</v>
      </c>
      <c r="F221" s="154" t="s">
        <v>204</v>
      </c>
      <c r="H221" s="153" t="s">
        <v>1</v>
      </c>
      <c r="L221" s="151"/>
      <c r="M221" s="155"/>
      <c r="N221" s="156"/>
      <c r="O221" s="156"/>
      <c r="P221" s="156"/>
      <c r="Q221" s="156"/>
      <c r="R221" s="156"/>
      <c r="S221" s="156"/>
      <c r="T221" s="157"/>
      <c r="AT221" s="153" t="s">
        <v>125</v>
      </c>
      <c r="AU221" s="153" t="s">
        <v>82</v>
      </c>
      <c r="AV221" s="13" t="s">
        <v>80</v>
      </c>
      <c r="AW221" s="13" t="s">
        <v>30</v>
      </c>
      <c r="AX221" s="13" t="s">
        <v>75</v>
      </c>
      <c r="AY221" s="153" t="s">
        <v>116</v>
      </c>
    </row>
    <row r="222" spans="1:65" s="14" customFormat="1" ht="11.25">
      <c r="B222" s="158"/>
      <c r="D222" s="152" t="s">
        <v>125</v>
      </c>
      <c r="E222" s="159" t="s">
        <v>1</v>
      </c>
      <c r="F222" s="160" t="s">
        <v>205</v>
      </c>
      <c r="H222" s="161">
        <v>5.0000000000000001E-3</v>
      </c>
      <c r="L222" s="158"/>
      <c r="M222" s="162"/>
      <c r="N222" s="163"/>
      <c r="O222" s="163"/>
      <c r="P222" s="163"/>
      <c r="Q222" s="163"/>
      <c r="R222" s="163"/>
      <c r="S222" s="163"/>
      <c r="T222" s="164"/>
      <c r="AT222" s="159" t="s">
        <v>125</v>
      </c>
      <c r="AU222" s="159" t="s">
        <v>82</v>
      </c>
      <c r="AV222" s="14" t="s">
        <v>82</v>
      </c>
      <c r="AW222" s="14" t="s">
        <v>30</v>
      </c>
      <c r="AX222" s="14" t="s">
        <v>75</v>
      </c>
      <c r="AY222" s="159" t="s">
        <v>116</v>
      </c>
    </row>
    <row r="223" spans="1:65" s="16" customFormat="1" ht="11.25">
      <c r="B223" s="185"/>
      <c r="D223" s="152" t="s">
        <v>125</v>
      </c>
      <c r="E223" s="186" t="s">
        <v>1</v>
      </c>
      <c r="F223" s="187" t="s">
        <v>172</v>
      </c>
      <c r="H223" s="188">
        <v>5.0000000000000001E-3</v>
      </c>
      <c r="L223" s="185"/>
      <c r="M223" s="189"/>
      <c r="N223" s="190"/>
      <c r="O223" s="190"/>
      <c r="P223" s="190"/>
      <c r="Q223" s="190"/>
      <c r="R223" s="190"/>
      <c r="S223" s="190"/>
      <c r="T223" s="191"/>
      <c r="AT223" s="186" t="s">
        <v>125</v>
      </c>
      <c r="AU223" s="186" t="s">
        <v>82</v>
      </c>
      <c r="AV223" s="16" t="s">
        <v>117</v>
      </c>
      <c r="AW223" s="16" t="s">
        <v>30</v>
      </c>
      <c r="AX223" s="16" t="s">
        <v>75</v>
      </c>
      <c r="AY223" s="186" t="s">
        <v>116</v>
      </c>
    </row>
    <row r="224" spans="1:65" s="14" customFormat="1" ht="11.25">
      <c r="B224" s="158"/>
      <c r="D224" s="152" t="s">
        <v>125</v>
      </c>
      <c r="E224" s="159" t="s">
        <v>1</v>
      </c>
      <c r="F224" s="160" t="s">
        <v>206</v>
      </c>
      <c r="H224" s="161">
        <v>3.0000000000000001E-3</v>
      </c>
      <c r="L224" s="158"/>
      <c r="M224" s="162"/>
      <c r="N224" s="163"/>
      <c r="O224" s="163"/>
      <c r="P224" s="163"/>
      <c r="Q224" s="163"/>
      <c r="R224" s="163"/>
      <c r="S224" s="163"/>
      <c r="T224" s="164"/>
      <c r="AT224" s="159" t="s">
        <v>125</v>
      </c>
      <c r="AU224" s="159" t="s">
        <v>82</v>
      </c>
      <c r="AV224" s="14" t="s">
        <v>82</v>
      </c>
      <c r="AW224" s="14" t="s">
        <v>30</v>
      </c>
      <c r="AX224" s="14" t="s">
        <v>75</v>
      </c>
      <c r="AY224" s="159" t="s">
        <v>116</v>
      </c>
    </row>
    <row r="225" spans="1:65" s="14" customFormat="1" ht="11.25">
      <c r="B225" s="158"/>
      <c r="D225" s="152" t="s">
        <v>125</v>
      </c>
      <c r="E225" s="159" t="s">
        <v>1</v>
      </c>
      <c r="F225" s="160" t="s">
        <v>207</v>
      </c>
      <c r="H225" s="161">
        <v>1E-3</v>
      </c>
      <c r="L225" s="158"/>
      <c r="M225" s="162"/>
      <c r="N225" s="163"/>
      <c r="O225" s="163"/>
      <c r="P225" s="163"/>
      <c r="Q225" s="163"/>
      <c r="R225" s="163"/>
      <c r="S225" s="163"/>
      <c r="T225" s="164"/>
      <c r="AT225" s="159" t="s">
        <v>125</v>
      </c>
      <c r="AU225" s="159" t="s">
        <v>82</v>
      </c>
      <c r="AV225" s="14" t="s">
        <v>82</v>
      </c>
      <c r="AW225" s="14" t="s">
        <v>30</v>
      </c>
      <c r="AX225" s="14" t="s">
        <v>75</v>
      </c>
      <c r="AY225" s="159" t="s">
        <v>116</v>
      </c>
    </row>
    <row r="226" spans="1:65" s="16" customFormat="1" ht="11.25">
      <c r="B226" s="185"/>
      <c r="D226" s="152" t="s">
        <v>125</v>
      </c>
      <c r="E226" s="186" t="s">
        <v>1</v>
      </c>
      <c r="F226" s="187" t="s">
        <v>172</v>
      </c>
      <c r="H226" s="188">
        <v>4.0000000000000001E-3</v>
      </c>
      <c r="L226" s="185"/>
      <c r="M226" s="189"/>
      <c r="N226" s="190"/>
      <c r="O226" s="190"/>
      <c r="P226" s="190"/>
      <c r="Q226" s="190"/>
      <c r="R226" s="190"/>
      <c r="S226" s="190"/>
      <c r="T226" s="191"/>
      <c r="AT226" s="186" t="s">
        <v>125</v>
      </c>
      <c r="AU226" s="186" t="s">
        <v>82</v>
      </c>
      <c r="AV226" s="16" t="s">
        <v>117</v>
      </c>
      <c r="AW226" s="16" t="s">
        <v>30</v>
      </c>
      <c r="AX226" s="16" t="s">
        <v>75</v>
      </c>
      <c r="AY226" s="186" t="s">
        <v>116</v>
      </c>
    </row>
    <row r="227" spans="1:65" s="14" customFormat="1" ht="11.25">
      <c r="B227" s="158"/>
      <c r="D227" s="152" t="s">
        <v>125</v>
      </c>
      <c r="E227" s="159" t="s">
        <v>1</v>
      </c>
      <c r="F227" s="160" t="s">
        <v>208</v>
      </c>
      <c r="H227" s="161">
        <v>6.0000000000000001E-3</v>
      </c>
      <c r="L227" s="158"/>
      <c r="M227" s="162"/>
      <c r="N227" s="163"/>
      <c r="O227" s="163"/>
      <c r="P227" s="163"/>
      <c r="Q227" s="163"/>
      <c r="R227" s="163"/>
      <c r="S227" s="163"/>
      <c r="T227" s="164"/>
      <c r="AT227" s="159" t="s">
        <v>125</v>
      </c>
      <c r="AU227" s="159" t="s">
        <v>82</v>
      </c>
      <c r="AV227" s="14" t="s">
        <v>82</v>
      </c>
      <c r="AW227" s="14" t="s">
        <v>30</v>
      </c>
      <c r="AX227" s="14" t="s">
        <v>75</v>
      </c>
      <c r="AY227" s="159" t="s">
        <v>116</v>
      </c>
    </row>
    <row r="228" spans="1:65" s="14" customFormat="1" ht="11.25">
      <c r="B228" s="158"/>
      <c r="D228" s="152" t="s">
        <v>125</v>
      </c>
      <c r="E228" s="159" t="s">
        <v>1</v>
      </c>
      <c r="F228" s="160" t="s">
        <v>207</v>
      </c>
      <c r="H228" s="161">
        <v>1E-3</v>
      </c>
      <c r="L228" s="158"/>
      <c r="M228" s="162"/>
      <c r="N228" s="163"/>
      <c r="O228" s="163"/>
      <c r="P228" s="163"/>
      <c r="Q228" s="163"/>
      <c r="R228" s="163"/>
      <c r="S228" s="163"/>
      <c r="T228" s="164"/>
      <c r="AT228" s="159" t="s">
        <v>125</v>
      </c>
      <c r="AU228" s="159" t="s">
        <v>82</v>
      </c>
      <c r="AV228" s="14" t="s">
        <v>82</v>
      </c>
      <c r="AW228" s="14" t="s">
        <v>30</v>
      </c>
      <c r="AX228" s="14" t="s">
        <v>75</v>
      </c>
      <c r="AY228" s="159" t="s">
        <v>116</v>
      </c>
    </row>
    <row r="229" spans="1:65" s="15" customFormat="1" ht="11.25">
      <c r="B229" s="165"/>
      <c r="D229" s="152" t="s">
        <v>125</v>
      </c>
      <c r="E229" s="166" t="s">
        <v>1</v>
      </c>
      <c r="F229" s="167" t="s">
        <v>133</v>
      </c>
      <c r="H229" s="168">
        <v>1.6E-2</v>
      </c>
      <c r="L229" s="165"/>
      <c r="M229" s="169"/>
      <c r="N229" s="170"/>
      <c r="O229" s="170"/>
      <c r="P229" s="170"/>
      <c r="Q229" s="170"/>
      <c r="R229" s="170"/>
      <c r="S229" s="170"/>
      <c r="T229" s="171"/>
      <c r="AT229" s="166" t="s">
        <v>125</v>
      </c>
      <c r="AU229" s="166" t="s">
        <v>82</v>
      </c>
      <c r="AV229" s="15" t="s">
        <v>123</v>
      </c>
      <c r="AW229" s="15" t="s">
        <v>30</v>
      </c>
      <c r="AX229" s="15" t="s">
        <v>80</v>
      </c>
      <c r="AY229" s="166" t="s">
        <v>116</v>
      </c>
    </row>
    <row r="230" spans="1:65" s="12" customFormat="1" ht="22.9" customHeight="1">
      <c r="B230" s="125"/>
      <c r="D230" s="126" t="s">
        <v>74</v>
      </c>
      <c r="E230" s="135" t="s">
        <v>179</v>
      </c>
      <c r="F230" s="135" t="s">
        <v>209</v>
      </c>
      <c r="J230" s="136">
        <f>BK230</f>
        <v>0</v>
      </c>
      <c r="L230" s="125"/>
      <c r="M230" s="129"/>
      <c r="N230" s="130"/>
      <c r="O230" s="130"/>
      <c r="P230" s="131">
        <f>SUM(P231:P290)</f>
        <v>204.6611</v>
      </c>
      <c r="Q230" s="130"/>
      <c r="R230" s="131">
        <f>SUM(R231:R290)</f>
        <v>1.4175E-2</v>
      </c>
      <c r="S230" s="130"/>
      <c r="T230" s="132">
        <f>SUM(T231:T290)</f>
        <v>72.94941</v>
      </c>
      <c r="AR230" s="126" t="s">
        <v>80</v>
      </c>
      <c r="AT230" s="133" t="s">
        <v>74</v>
      </c>
      <c r="AU230" s="133" t="s">
        <v>80</v>
      </c>
      <c r="AY230" s="126" t="s">
        <v>116</v>
      </c>
      <c r="BK230" s="134">
        <f>SUM(BK231:BK290)</f>
        <v>0</v>
      </c>
    </row>
    <row r="231" spans="1:65" s="2" customFormat="1" ht="37.9" customHeight="1">
      <c r="A231" s="30"/>
      <c r="B231" s="137"/>
      <c r="C231" s="138" t="s">
        <v>210</v>
      </c>
      <c r="D231" s="138" t="s">
        <v>119</v>
      </c>
      <c r="E231" s="139" t="s">
        <v>211</v>
      </c>
      <c r="F231" s="140" t="s">
        <v>212</v>
      </c>
      <c r="G231" s="141" t="s">
        <v>152</v>
      </c>
      <c r="H231" s="142">
        <v>135</v>
      </c>
      <c r="I231" s="143"/>
      <c r="J231" s="143">
        <f>ROUND(I231*H231,2)</f>
        <v>0</v>
      </c>
      <c r="K231" s="144"/>
      <c r="L231" s="31"/>
      <c r="M231" s="145" t="s">
        <v>1</v>
      </c>
      <c r="N231" s="146" t="s">
        <v>40</v>
      </c>
      <c r="O231" s="147">
        <v>0.14799999999999999</v>
      </c>
      <c r="P231" s="147">
        <f>O231*H231</f>
        <v>19.98</v>
      </c>
      <c r="Q231" s="147">
        <v>0</v>
      </c>
      <c r="R231" s="147">
        <f>Q231*H231</f>
        <v>0</v>
      </c>
      <c r="S231" s="147">
        <v>0</v>
      </c>
      <c r="T231" s="148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49" t="s">
        <v>123</v>
      </c>
      <c r="AT231" s="149" t="s">
        <v>119</v>
      </c>
      <c r="AU231" s="149" t="s">
        <v>82</v>
      </c>
      <c r="AY231" s="18" t="s">
        <v>116</v>
      </c>
      <c r="BE231" s="150">
        <f>IF(N231="základní",J231,0)</f>
        <v>0</v>
      </c>
      <c r="BF231" s="150">
        <f>IF(N231="snížená",J231,0)</f>
        <v>0</v>
      </c>
      <c r="BG231" s="150">
        <f>IF(N231="zákl. přenesená",J231,0)</f>
        <v>0</v>
      </c>
      <c r="BH231" s="150">
        <f>IF(N231="sníž. přenesená",J231,0)</f>
        <v>0</v>
      </c>
      <c r="BI231" s="150">
        <f>IF(N231="nulová",J231,0)</f>
        <v>0</v>
      </c>
      <c r="BJ231" s="18" t="s">
        <v>80</v>
      </c>
      <c r="BK231" s="150">
        <f>ROUND(I231*H231,2)</f>
        <v>0</v>
      </c>
      <c r="BL231" s="18" t="s">
        <v>123</v>
      </c>
      <c r="BM231" s="149" t="s">
        <v>213</v>
      </c>
    </row>
    <row r="232" spans="1:65" s="13" customFormat="1" ht="22.5">
      <c r="B232" s="151"/>
      <c r="D232" s="152" t="s">
        <v>125</v>
      </c>
      <c r="E232" s="153" t="s">
        <v>1</v>
      </c>
      <c r="F232" s="154" t="s">
        <v>214</v>
      </c>
      <c r="H232" s="153" t="s">
        <v>1</v>
      </c>
      <c r="L232" s="151"/>
      <c r="M232" s="155"/>
      <c r="N232" s="156"/>
      <c r="O232" s="156"/>
      <c r="P232" s="156"/>
      <c r="Q232" s="156"/>
      <c r="R232" s="156"/>
      <c r="S232" s="156"/>
      <c r="T232" s="157"/>
      <c r="AT232" s="153" t="s">
        <v>125</v>
      </c>
      <c r="AU232" s="153" t="s">
        <v>82</v>
      </c>
      <c r="AV232" s="13" t="s">
        <v>80</v>
      </c>
      <c r="AW232" s="13" t="s">
        <v>30</v>
      </c>
      <c r="AX232" s="13" t="s">
        <v>75</v>
      </c>
      <c r="AY232" s="153" t="s">
        <v>116</v>
      </c>
    </row>
    <row r="233" spans="1:65" s="14" customFormat="1" ht="11.25">
      <c r="B233" s="158"/>
      <c r="D233" s="152" t="s">
        <v>125</v>
      </c>
      <c r="E233" s="159" t="s">
        <v>1</v>
      </c>
      <c r="F233" s="160" t="s">
        <v>215</v>
      </c>
      <c r="H233" s="161">
        <v>135</v>
      </c>
      <c r="L233" s="158"/>
      <c r="M233" s="162"/>
      <c r="N233" s="163"/>
      <c r="O233" s="163"/>
      <c r="P233" s="163"/>
      <c r="Q233" s="163"/>
      <c r="R233" s="163"/>
      <c r="S233" s="163"/>
      <c r="T233" s="164"/>
      <c r="AT233" s="159" t="s">
        <v>125</v>
      </c>
      <c r="AU233" s="159" t="s">
        <v>82</v>
      </c>
      <c r="AV233" s="14" t="s">
        <v>82</v>
      </c>
      <c r="AW233" s="14" t="s">
        <v>30</v>
      </c>
      <c r="AX233" s="14" t="s">
        <v>75</v>
      </c>
      <c r="AY233" s="159" t="s">
        <v>116</v>
      </c>
    </row>
    <row r="234" spans="1:65" s="15" customFormat="1" ht="11.25">
      <c r="B234" s="165"/>
      <c r="D234" s="152" t="s">
        <v>125</v>
      </c>
      <c r="E234" s="166" t="s">
        <v>1</v>
      </c>
      <c r="F234" s="167" t="s">
        <v>133</v>
      </c>
      <c r="H234" s="168">
        <v>135</v>
      </c>
      <c r="L234" s="165"/>
      <c r="M234" s="169"/>
      <c r="N234" s="170"/>
      <c r="O234" s="170"/>
      <c r="P234" s="170"/>
      <c r="Q234" s="170"/>
      <c r="R234" s="170"/>
      <c r="S234" s="170"/>
      <c r="T234" s="171"/>
      <c r="AT234" s="166" t="s">
        <v>125</v>
      </c>
      <c r="AU234" s="166" t="s">
        <v>82</v>
      </c>
      <c r="AV234" s="15" t="s">
        <v>123</v>
      </c>
      <c r="AW234" s="15" t="s">
        <v>30</v>
      </c>
      <c r="AX234" s="15" t="s">
        <v>80</v>
      </c>
      <c r="AY234" s="166" t="s">
        <v>116</v>
      </c>
    </row>
    <row r="235" spans="1:65" s="2" customFormat="1" ht="33" customHeight="1">
      <c r="A235" s="30"/>
      <c r="B235" s="137"/>
      <c r="C235" s="138" t="s">
        <v>8</v>
      </c>
      <c r="D235" s="138" t="s">
        <v>119</v>
      </c>
      <c r="E235" s="139" t="s">
        <v>216</v>
      </c>
      <c r="F235" s="140" t="s">
        <v>217</v>
      </c>
      <c r="G235" s="141" t="s">
        <v>152</v>
      </c>
      <c r="H235" s="142">
        <v>6075</v>
      </c>
      <c r="I235" s="143"/>
      <c r="J235" s="143">
        <f>ROUND(I235*H235,2)</f>
        <v>0</v>
      </c>
      <c r="K235" s="144"/>
      <c r="L235" s="31"/>
      <c r="M235" s="145" t="s">
        <v>1</v>
      </c>
      <c r="N235" s="146" t="s">
        <v>40</v>
      </c>
      <c r="O235" s="147">
        <v>0</v>
      </c>
      <c r="P235" s="147">
        <f>O235*H235</f>
        <v>0</v>
      </c>
      <c r="Q235" s="147">
        <v>0</v>
      </c>
      <c r="R235" s="147">
        <f>Q235*H235</f>
        <v>0</v>
      </c>
      <c r="S235" s="147">
        <v>0</v>
      </c>
      <c r="T235" s="148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49" t="s">
        <v>123</v>
      </c>
      <c r="AT235" s="149" t="s">
        <v>119</v>
      </c>
      <c r="AU235" s="149" t="s">
        <v>82</v>
      </c>
      <c r="AY235" s="18" t="s">
        <v>116</v>
      </c>
      <c r="BE235" s="150">
        <f>IF(N235="základní",J235,0)</f>
        <v>0</v>
      </c>
      <c r="BF235" s="150">
        <f>IF(N235="snížená",J235,0)</f>
        <v>0</v>
      </c>
      <c r="BG235" s="150">
        <f>IF(N235="zákl. přenesená",J235,0)</f>
        <v>0</v>
      </c>
      <c r="BH235" s="150">
        <f>IF(N235="sníž. přenesená",J235,0)</f>
        <v>0</v>
      </c>
      <c r="BI235" s="150">
        <f>IF(N235="nulová",J235,0)</f>
        <v>0</v>
      </c>
      <c r="BJ235" s="18" t="s">
        <v>80</v>
      </c>
      <c r="BK235" s="150">
        <f>ROUND(I235*H235,2)</f>
        <v>0</v>
      </c>
      <c r="BL235" s="18" t="s">
        <v>123</v>
      </c>
      <c r="BM235" s="149" t="s">
        <v>218</v>
      </c>
    </row>
    <row r="236" spans="1:65" s="13" customFormat="1" ht="22.5">
      <c r="B236" s="151"/>
      <c r="D236" s="152" t="s">
        <v>125</v>
      </c>
      <c r="E236" s="153" t="s">
        <v>1</v>
      </c>
      <c r="F236" s="154" t="s">
        <v>214</v>
      </c>
      <c r="H236" s="153" t="s">
        <v>1</v>
      </c>
      <c r="L236" s="151"/>
      <c r="M236" s="155"/>
      <c r="N236" s="156"/>
      <c r="O236" s="156"/>
      <c r="P236" s="156"/>
      <c r="Q236" s="156"/>
      <c r="R236" s="156"/>
      <c r="S236" s="156"/>
      <c r="T236" s="157"/>
      <c r="AT236" s="153" t="s">
        <v>125</v>
      </c>
      <c r="AU236" s="153" t="s">
        <v>82</v>
      </c>
      <c r="AV236" s="13" t="s">
        <v>80</v>
      </c>
      <c r="AW236" s="13" t="s">
        <v>30</v>
      </c>
      <c r="AX236" s="13" t="s">
        <v>75</v>
      </c>
      <c r="AY236" s="153" t="s">
        <v>116</v>
      </c>
    </row>
    <row r="237" spans="1:65" s="14" customFormat="1" ht="11.25">
      <c r="B237" s="158"/>
      <c r="D237" s="152" t="s">
        <v>125</v>
      </c>
      <c r="E237" s="159" t="s">
        <v>1</v>
      </c>
      <c r="F237" s="160" t="s">
        <v>215</v>
      </c>
      <c r="H237" s="161">
        <v>135</v>
      </c>
      <c r="L237" s="158"/>
      <c r="M237" s="162"/>
      <c r="N237" s="163"/>
      <c r="O237" s="163"/>
      <c r="P237" s="163"/>
      <c r="Q237" s="163"/>
      <c r="R237" s="163"/>
      <c r="S237" s="163"/>
      <c r="T237" s="164"/>
      <c r="AT237" s="159" t="s">
        <v>125</v>
      </c>
      <c r="AU237" s="159" t="s">
        <v>82</v>
      </c>
      <c r="AV237" s="14" t="s">
        <v>82</v>
      </c>
      <c r="AW237" s="14" t="s">
        <v>30</v>
      </c>
      <c r="AX237" s="14" t="s">
        <v>75</v>
      </c>
      <c r="AY237" s="159" t="s">
        <v>116</v>
      </c>
    </row>
    <row r="238" spans="1:65" s="15" customFormat="1" ht="11.25">
      <c r="B238" s="165"/>
      <c r="D238" s="152" t="s">
        <v>125</v>
      </c>
      <c r="E238" s="166" t="s">
        <v>1</v>
      </c>
      <c r="F238" s="167" t="s">
        <v>133</v>
      </c>
      <c r="H238" s="168">
        <v>135</v>
      </c>
      <c r="L238" s="165"/>
      <c r="M238" s="169"/>
      <c r="N238" s="170"/>
      <c r="O238" s="170"/>
      <c r="P238" s="170"/>
      <c r="Q238" s="170"/>
      <c r="R238" s="170"/>
      <c r="S238" s="170"/>
      <c r="T238" s="171"/>
      <c r="AT238" s="166" t="s">
        <v>125</v>
      </c>
      <c r="AU238" s="166" t="s">
        <v>82</v>
      </c>
      <c r="AV238" s="15" t="s">
        <v>123</v>
      </c>
      <c r="AW238" s="15" t="s">
        <v>30</v>
      </c>
      <c r="AX238" s="15" t="s">
        <v>80</v>
      </c>
      <c r="AY238" s="166" t="s">
        <v>116</v>
      </c>
    </row>
    <row r="239" spans="1:65" s="14" customFormat="1" ht="11.25">
      <c r="B239" s="158"/>
      <c r="D239" s="152" t="s">
        <v>125</v>
      </c>
      <c r="F239" s="160" t="s">
        <v>219</v>
      </c>
      <c r="H239" s="161">
        <v>6075</v>
      </c>
      <c r="L239" s="158"/>
      <c r="M239" s="162"/>
      <c r="N239" s="163"/>
      <c r="O239" s="163"/>
      <c r="P239" s="163"/>
      <c r="Q239" s="163"/>
      <c r="R239" s="163"/>
      <c r="S239" s="163"/>
      <c r="T239" s="164"/>
      <c r="AT239" s="159" t="s">
        <v>125</v>
      </c>
      <c r="AU239" s="159" t="s">
        <v>82</v>
      </c>
      <c r="AV239" s="14" t="s">
        <v>82</v>
      </c>
      <c r="AW239" s="14" t="s">
        <v>3</v>
      </c>
      <c r="AX239" s="14" t="s">
        <v>80</v>
      </c>
      <c r="AY239" s="159" t="s">
        <v>116</v>
      </c>
    </row>
    <row r="240" spans="1:65" s="2" customFormat="1" ht="37.9" customHeight="1">
      <c r="A240" s="30"/>
      <c r="B240" s="137"/>
      <c r="C240" s="138" t="s">
        <v>220</v>
      </c>
      <c r="D240" s="138" t="s">
        <v>119</v>
      </c>
      <c r="E240" s="139" t="s">
        <v>221</v>
      </c>
      <c r="F240" s="140" t="s">
        <v>222</v>
      </c>
      <c r="G240" s="141" t="s">
        <v>152</v>
      </c>
      <c r="H240" s="142">
        <v>135</v>
      </c>
      <c r="I240" s="143"/>
      <c r="J240" s="143">
        <f>ROUND(I240*H240,2)</f>
        <v>0</v>
      </c>
      <c r="K240" s="144"/>
      <c r="L240" s="31"/>
      <c r="M240" s="145" t="s">
        <v>1</v>
      </c>
      <c r="N240" s="146" t="s">
        <v>40</v>
      </c>
      <c r="O240" s="147">
        <v>9.0999999999999998E-2</v>
      </c>
      <c r="P240" s="147">
        <f>O240*H240</f>
        <v>12.285</v>
      </c>
      <c r="Q240" s="147">
        <v>0</v>
      </c>
      <c r="R240" s="147">
        <f>Q240*H240</f>
        <v>0</v>
      </c>
      <c r="S240" s="147">
        <v>0</v>
      </c>
      <c r="T240" s="148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49" t="s">
        <v>123</v>
      </c>
      <c r="AT240" s="149" t="s">
        <v>119</v>
      </c>
      <c r="AU240" s="149" t="s">
        <v>82</v>
      </c>
      <c r="AY240" s="18" t="s">
        <v>116</v>
      </c>
      <c r="BE240" s="150">
        <f>IF(N240="základní",J240,0)</f>
        <v>0</v>
      </c>
      <c r="BF240" s="150">
        <f>IF(N240="snížená",J240,0)</f>
        <v>0</v>
      </c>
      <c r="BG240" s="150">
        <f>IF(N240="zákl. přenesená",J240,0)</f>
        <v>0</v>
      </c>
      <c r="BH240" s="150">
        <f>IF(N240="sníž. přenesená",J240,0)</f>
        <v>0</v>
      </c>
      <c r="BI240" s="150">
        <f>IF(N240="nulová",J240,0)</f>
        <v>0</v>
      </c>
      <c r="BJ240" s="18" t="s">
        <v>80</v>
      </c>
      <c r="BK240" s="150">
        <f>ROUND(I240*H240,2)</f>
        <v>0</v>
      </c>
      <c r="BL240" s="18" t="s">
        <v>123</v>
      </c>
      <c r="BM240" s="149" t="s">
        <v>223</v>
      </c>
    </row>
    <row r="241" spans="1:65" s="2" customFormat="1" ht="44.25" customHeight="1">
      <c r="A241" s="30"/>
      <c r="B241" s="137"/>
      <c r="C241" s="138" t="s">
        <v>224</v>
      </c>
      <c r="D241" s="138" t="s">
        <v>119</v>
      </c>
      <c r="E241" s="139" t="s">
        <v>225</v>
      </c>
      <c r="F241" s="140" t="s">
        <v>226</v>
      </c>
      <c r="G241" s="141" t="s">
        <v>137</v>
      </c>
      <c r="H241" s="142">
        <v>1</v>
      </c>
      <c r="I241" s="143"/>
      <c r="J241" s="143">
        <f>ROUND(I241*H241,2)</f>
        <v>0</v>
      </c>
      <c r="K241" s="144"/>
      <c r="L241" s="31"/>
      <c r="M241" s="145" t="s">
        <v>1</v>
      </c>
      <c r="N241" s="146" t="s">
        <v>40</v>
      </c>
      <c r="O241" s="147">
        <v>3.85</v>
      </c>
      <c r="P241" s="147">
        <f>O241*H241</f>
        <v>3.85</v>
      </c>
      <c r="Q241" s="147">
        <v>0</v>
      </c>
      <c r="R241" s="147">
        <f>Q241*H241</f>
        <v>0</v>
      </c>
      <c r="S241" s="147">
        <v>0</v>
      </c>
      <c r="T241" s="148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49" t="s">
        <v>123</v>
      </c>
      <c r="AT241" s="149" t="s">
        <v>119</v>
      </c>
      <c r="AU241" s="149" t="s">
        <v>82</v>
      </c>
      <c r="AY241" s="18" t="s">
        <v>116</v>
      </c>
      <c r="BE241" s="150">
        <f>IF(N241="základní",J241,0)</f>
        <v>0</v>
      </c>
      <c r="BF241" s="150">
        <f>IF(N241="snížená",J241,0)</f>
        <v>0</v>
      </c>
      <c r="BG241" s="150">
        <f>IF(N241="zákl. přenesená",J241,0)</f>
        <v>0</v>
      </c>
      <c r="BH241" s="150">
        <f>IF(N241="sníž. přenesená",J241,0)</f>
        <v>0</v>
      </c>
      <c r="BI241" s="150">
        <f>IF(N241="nulová",J241,0)</f>
        <v>0</v>
      </c>
      <c r="BJ241" s="18" t="s">
        <v>80</v>
      </c>
      <c r="BK241" s="150">
        <f>ROUND(I241*H241,2)</f>
        <v>0</v>
      </c>
      <c r="BL241" s="18" t="s">
        <v>123</v>
      </c>
      <c r="BM241" s="149" t="s">
        <v>227</v>
      </c>
    </row>
    <row r="242" spans="1:65" s="2" customFormat="1" ht="16.5" customHeight="1">
      <c r="A242" s="30"/>
      <c r="B242" s="137"/>
      <c r="C242" s="138" t="s">
        <v>228</v>
      </c>
      <c r="D242" s="138" t="s">
        <v>119</v>
      </c>
      <c r="E242" s="139" t="s">
        <v>229</v>
      </c>
      <c r="F242" s="140" t="s">
        <v>230</v>
      </c>
      <c r="G242" s="141" t="s">
        <v>152</v>
      </c>
      <c r="H242" s="142">
        <v>165</v>
      </c>
      <c r="I242" s="143"/>
      <c r="J242" s="143">
        <f>ROUND(I242*H242,2)</f>
        <v>0</v>
      </c>
      <c r="K242" s="144"/>
      <c r="L242" s="31"/>
      <c r="M242" s="145" t="s">
        <v>1</v>
      </c>
      <c r="N242" s="146" t="s">
        <v>40</v>
      </c>
      <c r="O242" s="147">
        <v>4.9000000000000002E-2</v>
      </c>
      <c r="P242" s="147">
        <f>O242*H242</f>
        <v>8.0850000000000009</v>
      </c>
      <c r="Q242" s="147">
        <v>0</v>
      </c>
      <c r="R242" s="147">
        <f>Q242*H242</f>
        <v>0</v>
      </c>
      <c r="S242" s="147">
        <v>0</v>
      </c>
      <c r="T242" s="148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49" t="s">
        <v>123</v>
      </c>
      <c r="AT242" s="149" t="s">
        <v>119</v>
      </c>
      <c r="AU242" s="149" t="s">
        <v>82</v>
      </c>
      <c r="AY242" s="18" t="s">
        <v>116</v>
      </c>
      <c r="BE242" s="150">
        <f>IF(N242="základní",J242,0)</f>
        <v>0</v>
      </c>
      <c r="BF242" s="150">
        <f>IF(N242="snížená",J242,0)</f>
        <v>0</v>
      </c>
      <c r="BG242" s="150">
        <f>IF(N242="zákl. přenesená",J242,0)</f>
        <v>0</v>
      </c>
      <c r="BH242" s="150">
        <f>IF(N242="sníž. přenesená",J242,0)</f>
        <v>0</v>
      </c>
      <c r="BI242" s="150">
        <f>IF(N242="nulová",J242,0)</f>
        <v>0</v>
      </c>
      <c r="BJ242" s="18" t="s">
        <v>80</v>
      </c>
      <c r="BK242" s="150">
        <f>ROUND(I242*H242,2)</f>
        <v>0</v>
      </c>
      <c r="BL242" s="18" t="s">
        <v>123</v>
      </c>
      <c r="BM242" s="149" t="s">
        <v>231</v>
      </c>
    </row>
    <row r="243" spans="1:65" s="13" customFormat="1" ht="22.5">
      <c r="B243" s="151"/>
      <c r="D243" s="152" t="s">
        <v>125</v>
      </c>
      <c r="E243" s="153" t="s">
        <v>1</v>
      </c>
      <c r="F243" s="154" t="s">
        <v>214</v>
      </c>
      <c r="H243" s="153" t="s">
        <v>1</v>
      </c>
      <c r="L243" s="151"/>
      <c r="M243" s="155"/>
      <c r="N243" s="156"/>
      <c r="O243" s="156"/>
      <c r="P243" s="156"/>
      <c r="Q243" s="156"/>
      <c r="R243" s="156"/>
      <c r="S243" s="156"/>
      <c r="T243" s="157"/>
      <c r="AT243" s="153" t="s">
        <v>125</v>
      </c>
      <c r="AU243" s="153" t="s">
        <v>82</v>
      </c>
      <c r="AV243" s="13" t="s">
        <v>80</v>
      </c>
      <c r="AW243" s="13" t="s">
        <v>30</v>
      </c>
      <c r="AX243" s="13" t="s">
        <v>75</v>
      </c>
      <c r="AY243" s="153" t="s">
        <v>116</v>
      </c>
    </row>
    <row r="244" spans="1:65" s="14" customFormat="1" ht="11.25">
      <c r="B244" s="158"/>
      <c r="D244" s="152" t="s">
        <v>125</v>
      </c>
      <c r="E244" s="159" t="s">
        <v>1</v>
      </c>
      <c r="F244" s="160" t="s">
        <v>232</v>
      </c>
      <c r="H244" s="161">
        <v>165</v>
      </c>
      <c r="L244" s="158"/>
      <c r="M244" s="162"/>
      <c r="N244" s="163"/>
      <c r="O244" s="163"/>
      <c r="P244" s="163"/>
      <c r="Q244" s="163"/>
      <c r="R244" s="163"/>
      <c r="S244" s="163"/>
      <c r="T244" s="164"/>
      <c r="AT244" s="159" t="s">
        <v>125</v>
      </c>
      <c r="AU244" s="159" t="s">
        <v>82</v>
      </c>
      <c r="AV244" s="14" t="s">
        <v>82</v>
      </c>
      <c r="AW244" s="14" t="s">
        <v>30</v>
      </c>
      <c r="AX244" s="14" t="s">
        <v>75</v>
      </c>
      <c r="AY244" s="159" t="s">
        <v>116</v>
      </c>
    </row>
    <row r="245" spans="1:65" s="15" customFormat="1" ht="11.25">
      <c r="B245" s="165"/>
      <c r="D245" s="152" t="s">
        <v>125</v>
      </c>
      <c r="E245" s="166" t="s">
        <v>1</v>
      </c>
      <c r="F245" s="167" t="s">
        <v>133</v>
      </c>
      <c r="H245" s="168">
        <v>165</v>
      </c>
      <c r="L245" s="165"/>
      <c r="M245" s="169"/>
      <c r="N245" s="170"/>
      <c r="O245" s="170"/>
      <c r="P245" s="170"/>
      <c r="Q245" s="170"/>
      <c r="R245" s="170"/>
      <c r="S245" s="170"/>
      <c r="T245" s="171"/>
      <c r="AT245" s="166" t="s">
        <v>125</v>
      </c>
      <c r="AU245" s="166" t="s">
        <v>82</v>
      </c>
      <c r="AV245" s="15" t="s">
        <v>123</v>
      </c>
      <c r="AW245" s="15" t="s">
        <v>30</v>
      </c>
      <c r="AX245" s="15" t="s">
        <v>80</v>
      </c>
      <c r="AY245" s="166" t="s">
        <v>116</v>
      </c>
    </row>
    <row r="246" spans="1:65" s="2" customFormat="1" ht="21.75" customHeight="1">
      <c r="A246" s="30"/>
      <c r="B246" s="137"/>
      <c r="C246" s="138" t="s">
        <v>233</v>
      </c>
      <c r="D246" s="138" t="s">
        <v>119</v>
      </c>
      <c r="E246" s="139" t="s">
        <v>234</v>
      </c>
      <c r="F246" s="140" t="s">
        <v>235</v>
      </c>
      <c r="G246" s="141" t="s">
        <v>152</v>
      </c>
      <c r="H246" s="142">
        <v>7425</v>
      </c>
      <c r="I246" s="143"/>
      <c r="J246" s="143">
        <f>ROUND(I246*H246,2)</f>
        <v>0</v>
      </c>
      <c r="K246" s="144"/>
      <c r="L246" s="31"/>
      <c r="M246" s="145" t="s">
        <v>1</v>
      </c>
      <c r="N246" s="146" t="s">
        <v>40</v>
      </c>
      <c r="O246" s="147">
        <v>0</v>
      </c>
      <c r="P246" s="147">
        <f>O246*H246</f>
        <v>0</v>
      </c>
      <c r="Q246" s="147">
        <v>0</v>
      </c>
      <c r="R246" s="147">
        <f>Q246*H246</f>
        <v>0</v>
      </c>
      <c r="S246" s="147">
        <v>0</v>
      </c>
      <c r="T246" s="148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49" t="s">
        <v>123</v>
      </c>
      <c r="AT246" s="149" t="s">
        <v>119</v>
      </c>
      <c r="AU246" s="149" t="s">
        <v>82</v>
      </c>
      <c r="AY246" s="18" t="s">
        <v>116</v>
      </c>
      <c r="BE246" s="150">
        <f>IF(N246="základní",J246,0)</f>
        <v>0</v>
      </c>
      <c r="BF246" s="150">
        <f>IF(N246="snížená",J246,0)</f>
        <v>0</v>
      </c>
      <c r="BG246" s="150">
        <f>IF(N246="zákl. přenesená",J246,0)</f>
        <v>0</v>
      </c>
      <c r="BH246" s="150">
        <f>IF(N246="sníž. přenesená",J246,0)</f>
        <v>0</v>
      </c>
      <c r="BI246" s="150">
        <f>IF(N246="nulová",J246,0)</f>
        <v>0</v>
      </c>
      <c r="BJ246" s="18" t="s">
        <v>80</v>
      </c>
      <c r="BK246" s="150">
        <f>ROUND(I246*H246,2)</f>
        <v>0</v>
      </c>
      <c r="BL246" s="18" t="s">
        <v>123</v>
      </c>
      <c r="BM246" s="149" t="s">
        <v>236</v>
      </c>
    </row>
    <row r="247" spans="1:65" s="13" customFormat="1" ht="22.5">
      <c r="B247" s="151"/>
      <c r="D247" s="152" t="s">
        <v>125</v>
      </c>
      <c r="E247" s="153" t="s">
        <v>1</v>
      </c>
      <c r="F247" s="154" t="s">
        <v>214</v>
      </c>
      <c r="H247" s="153" t="s">
        <v>1</v>
      </c>
      <c r="L247" s="151"/>
      <c r="M247" s="155"/>
      <c r="N247" s="156"/>
      <c r="O247" s="156"/>
      <c r="P247" s="156"/>
      <c r="Q247" s="156"/>
      <c r="R247" s="156"/>
      <c r="S247" s="156"/>
      <c r="T247" s="157"/>
      <c r="AT247" s="153" t="s">
        <v>125</v>
      </c>
      <c r="AU247" s="153" t="s">
        <v>82</v>
      </c>
      <c r="AV247" s="13" t="s">
        <v>80</v>
      </c>
      <c r="AW247" s="13" t="s">
        <v>30</v>
      </c>
      <c r="AX247" s="13" t="s">
        <v>75</v>
      </c>
      <c r="AY247" s="153" t="s">
        <v>116</v>
      </c>
    </row>
    <row r="248" spans="1:65" s="14" customFormat="1" ht="11.25">
      <c r="B248" s="158"/>
      <c r="D248" s="152" t="s">
        <v>125</v>
      </c>
      <c r="E248" s="159" t="s">
        <v>1</v>
      </c>
      <c r="F248" s="160" t="s">
        <v>232</v>
      </c>
      <c r="H248" s="161">
        <v>165</v>
      </c>
      <c r="L248" s="158"/>
      <c r="M248" s="162"/>
      <c r="N248" s="163"/>
      <c r="O248" s="163"/>
      <c r="P248" s="163"/>
      <c r="Q248" s="163"/>
      <c r="R248" s="163"/>
      <c r="S248" s="163"/>
      <c r="T248" s="164"/>
      <c r="AT248" s="159" t="s">
        <v>125</v>
      </c>
      <c r="AU248" s="159" t="s">
        <v>82</v>
      </c>
      <c r="AV248" s="14" t="s">
        <v>82</v>
      </c>
      <c r="AW248" s="14" t="s">
        <v>30</v>
      </c>
      <c r="AX248" s="14" t="s">
        <v>75</v>
      </c>
      <c r="AY248" s="159" t="s">
        <v>116</v>
      </c>
    </row>
    <row r="249" spans="1:65" s="15" customFormat="1" ht="11.25">
      <c r="B249" s="165"/>
      <c r="D249" s="152" t="s">
        <v>125</v>
      </c>
      <c r="E249" s="166" t="s">
        <v>1</v>
      </c>
      <c r="F249" s="167" t="s">
        <v>133</v>
      </c>
      <c r="H249" s="168">
        <v>165</v>
      </c>
      <c r="L249" s="165"/>
      <c r="M249" s="169"/>
      <c r="N249" s="170"/>
      <c r="O249" s="170"/>
      <c r="P249" s="170"/>
      <c r="Q249" s="170"/>
      <c r="R249" s="170"/>
      <c r="S249" s="170"/>
      <c r="T249" s="171"/>
      <c r="AT249" s="166" t="s">
        <v>125</v>
      </c>
      <c r="AU249" s="166" t="s">
        <v>82</v>
      </c>
      <c r="AV249" s="15" t="s">
        <v>123</v>
      </c>
      <c r="AW249" s="15" t="s">
        <v>30</v>
      </c>
      <c r="AX249" s="15" t="s">
        <v>80</v>
      </c>
      <c r="AY249" s="166" t="s">
        <v>116</v>
      </c>
    </row>
    <row r="250" spans="1:65" s="14" customFormat="1" ht="11.25">
      <c r="B250" s="158"/>
      <c r="D250" s="152" t="s">
        <v>125</v>
      </c>
      <c r="F250" s="160" t="s">
        <v>237</v>
      </c>
      <c r="H250" s="161">
        <v>7425</v>
      </c>
      <c r="L250" s="158"/>
      <c r="M250" s="162"/>
      <c r="N250" s="163"/>
      <c r="O250" s="163"/>
      <c r="P250" s="163"/>
      <c r="Q250" s="163"/>
      <c r="R250" s="163"/>
      <c r="S250" s="163"/>
      <c r="T250" s="164"/>
      <c r="AT250" s="159" t="s">
        <v>125</v>
      </c>
      <c r="AU250" s="159" t="s">
        <v>82</v>
      </c>
      <c r="AV250" s="14" t="s">
        <v>82</v>
      </c>
      <c r="AW250" s="14" t="s">
        <v>3</v>
      </c>
      <c r="AX250" s="14" t="s">
        <v>80</v>
      </c>
      <c r="AY250" s="159" t="s">
        <v>116</v>
      </c>
    </row>
    <row r="251" spans="1:65" s="2" customFormat="1" ht="21.75" customHeight="1">
      <c r="A251" s="30"/>
      <c r="B251" s="137"/>
      <c r="C251" s="138" t="s">
        <v>238</v>
      </c>
      <c r="D251" s="138" t="s">
        <v>119</v>
      </c>
      <c r="E251" s="139" t="s">
        <v>239</v>
      </c>
      <c r="F251" s="140" t="s">
        <v>240</v>
      </c>
      <c r="G251" s="141" t="s">
        <v>152</v>
      </c>
      <c r="H251" s="142">
        <v>165</v>
      </c>
      <c r="I251" s="143"/>
      <c r="J251" s="143">
        <f>ROUND(I251*H251,2)</f>
        <v>0</v>
      </c>
      <c r="K251" s="144"/>
      <c r="L251" s="31"/>
      <c r="M251" s="145" t="s">
        <v>1</v>
      </c>
      <c r="N251" s="146" t="s">
        <v>40</v>
      </c>
      <c r="O251" s="147">
        <v>3.3000000000000002E-2</v>
      </c>
      <c r="P251" s="147">
        <f>O251*H251</f>
        <v>5.4450000000000003</v>
      </c>
      <c r="Q251" s="147">
        <v>0</v>
      </c>
      <c r="R251" s="147">
        <f>Q251*H251</f>
        <v>0</v>
      </c>
      <c r="S251" s="147">
        <v>0</v>
      </c>
      <c r="T251" s="148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49" t="s">
        <v>123</v>
      </c>
      <c r="AT251" s="149" t="s">
        <v>119</v>
      </c>
      <c r="AU251" s="149" t="s">
        <v>82</v>
      </c>
      <c r="AY251" s="18" t="s">
        <v>116</v>
      </c>
      <c r="BE251" s="150">
        <f>IF(N251="základní",J251,0)</f>
        <v>0</v>
      </c>
      <c r="BF251" s="150">
        <f>IF(N251="snížená",J251,0)</f>
        <v>0</v>
      </c>
      <c r="BG251" s="150">
        <f>IF(N251="zákl. přenesená",J251,0)</f>
        <v>0</v>
      </c>
      <c r="BH251" s="150">
        <f>IF(N251="sníž. přenesená",J251,0)</f>
        <v>0</v>
      </c>
      <c r="BI251" s="150">
        <f>IF(N251="nulová",J251,0)</f>
        <v>0</v>
      </c>
      <c r="BJ251" s="18" t="s">
        <v>80</v>
      </c>
      <c r="BK251" s="150">
        <f>ROUND(I251*H251,2)</f>
        <v>0</v>
      </c>
      <c r="BL251" s="18" t="s">
        <v>123</v>
      </c>
      <c r="BM251" s="149" t="s">
        <v>241</v>
      </c>
    </row>
    <row r="252" spans="1:65" s="2" customFormat="1" ht="24.2" customHeight="1">
      <c r="A252" s="30"/>
      <c r="B252" s="137"/>
      <c r="C252" s="138" t="s">
        <v>7</v>
      </c>
      <c r="D252" s="138" t="s">
        <v>119</v>
      </c>
      <c r="E252" s="139" t="s">
        <v>242</v>
      </c>
      <c r="F252" s="140" t="s">
        <v>243</v>
      </c>
      <c r="G252" s="141" t="s">
        <v>137</v>
      </c>
      <c r="H252" s="142">
        <v>2</v>
      </c>
      <c r="I252" s="143"/>
      <c r="J252" s="143">
        <f>ROUND(I252*H252,2)</f>
        <v>0</v>
      </c>
      <c r="K252" s="144"/>
      <c r="L252" s="31"/>
      <c r="M252" s="145" t="s">
        <v>1</v>
      </c>
      <c r="N252" s="146" t="s">
        <v>40</v>
      </c>
      <c r="O252" s="147">
        <v>7.6</v>
      </c>
      <c r="P252" s="147">
        <f>O252*H252</f>
        <v>15.2</v>
      </c>
      <c r="Q252" s="147">
        <v>0</v>
      </c>
      <c r="R252" s="147">
        <f>Q252*H252</f>
        <v>0</v>
      </c>
      <c r="S252" s="147">
        <v>0</v>
      </c>
      <c r="T252" s="148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49" t="s">
        <v>123</v>
      </c>
      <c r="AT252" s="149" t="s">
        <v>119</v>
      </c>
      <c r="AU252" s="149" t="s">
        <v>82</v>
      </c>
      <c r="AY252" s="18" t="s">
        <v>116</v>
      </c>
      <c r="BE252" s="150">
        <f>IF(N252="základní",J252,0)</f>
        <v>0</v>
      </c>
      <c r="BF252" s="150">
        <f>IF(N252="snížená",J252,0)</f>
        <v>0</v>
      </c>
      <c r="BG252" s="150">
        <f>IF(N252="zákl. přenesená",J252,0)</f>
        <v>0</v>
      </c>
      <c r="BH252" s="150">
        <f>IF(N252="sníž. přenesená",J252,0)</f>
        <v>0</v>
      </c>
      <c r="BI252" s="150">
        <f>IF(N252="nulová",J252,0)</f>
        <v>0</v>
      </c>
      <c r="BJ252" s="18" t="s">
        <v>80</v>
      </c>
      <c r="BK252" s="150">
        <f>ROUND(I252*H252,2)</f>
        <v>0</v>
      </c>
      <c r="BL252" s="18" t="s">
        <v>123</v>
      </c>
      <c r="BM252" s="149" t="s">
        <v>244</v>
      </c>
    </row>
    <row r="253" spans="1:65" s="2" customFormat="1" ht="33" customHeight="1">
      <c r="A253" s="30"/>
      <c r="B253" s="137"/>
      <c r="C253" s="138" t="s">
        <v>245</v>
      </c>
      <c r="D253" s="138" t="s">
        <v>119</v>
      </c>
      <c r="E253" s="139" t="s">
        <v>246</v>
      </c>
      <c r="F253" s="140" t="s">
        <v>247</v>
      </c>
      <c r="G253" s="141" t="s">
        <v>137</v>
      </c>
      <c r="H253" s="142">
        <v>60</v>
      </c>
      <c r="I253" s="143"/>
      <c r="J253" s="143">
        <f>ROUND(I253*H253,2)</f>
        <v>0</v>
      </c>
      <c r="K253" s="144"/>
      <c r="L253" s="31"/>
      <c r="M253" s="145" t="s">
        <v>1</v>
      </c>
      <c r="N253" s="146" t="s">
        <v>40</v>
      </c>
      <c r="O253" s="147">
        <v>0</v>
      </c>
      <c r="P253" s="147">
        <f>O253*H253</f>
        <v>0</v>
      </c>
      <c r="Q253" s="147">
        <v>0</v>
      </c>
      <c r="R253" s="147">
        <f>Q253*H253</f>
        <v>0</v>
      </c>
      <c r="S253" s="147">
        <v>0</v>
      </c>
      <c r="T253" s="148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49" t="s">
        <v>123</v>
      </c>
      <c r="AT253" s="149" t="s">
        <v>119</v>
      </c>
      <c r="AU253" s="149" t="s">
        <v>82</v>
      </c>
      <c r="AY253" s="18" t="s">
        <v>116</v>
      </c>
      <c r="BE253" s="150">
        <f>IF(N253="základní",J253,0)</f>
        <v>0</v>
      </c>
      <c r="BF253" s="150">
        <f>IF(N253="snížená",J253,0)</f>
        <v>0</v>
      </c>
      <c r="BG253" s="150">
        <f>IF(N253="zákl. přenesená",J253,0)</f>
        <v>0</v>
      </c>
      <c r="BH253" s="150">
        <f>IF(N253="sníž. přenesená",J253,0)</f>
        <v>0</v>
      </c>
      <c r="BI253" s="150">
        <f>IF(N253="nulová",J253,0)</f>
        <v>0</v>
      </c>
      <c r="BJ253" s="18" t="s">
        <v>80</v>
      </c>
      <c r="BK253" s="150">
        <f>ROUND(I253*H253,2)</f>
        <v>0</v>
      </c>
      <c r="BL253" s="18" t="s">
        <v>123</v>
      </c>
      <c r="BM253" s="149" t="s">
        <v>248</v>
      </c>
    </row>
    <row r="254" spans="1:65" s="14" customFormat="1" ht="11.25">
      <c r="B254" s="158"/>
      <c r="D254" s="152" t="s">
        <v>125</v>
      </c>
      <c r="F254" s="160" t="s">
        <v>249</v>
      </c>
      <c r="H254" s="161">
        <v>60</v>
      </c>
      <c r="L254" s="158"/>
      <c r="M254" s="162"/>
      <c r="N254" s="163"/>
      <c r="O254" s="163"/>
      <c r="P254" s="163"/>
      <c r="Q254" s="163"/>
      <c r="R254" s="163"/>
      <c r="S254" s="163"/>
      <c r="T254" s="164"/>
      <c r="AT254" s="159" t="s">
        <v>125</v>
      </c>
      <c r="AU254" s="159" t="s">
        <v>82</v>
      </c>
      <c r="AV254" s="14" t="s">
        <v>82</v>
      </c>
      <c r="AW254" s="14" t="s">
        <v>3</v>
      </c>
      <c r="AX254" s="14" t="s">
        <v>80</v>
      </c>
      <c r="AY254" s="159" t="s">
        <v>116</v>
      </c>
    </row>
    <row r="255" spans="1:65" s="2" customFormat="1" ht="33" customHeight="1">
      <c r="A255" s="30"/>
      <c r="B255" s="137"/>
      <c r="C255" s="138" t="s">
        <v>250</v>
      </c>
      <c r="D255" s="138" t="s">
        <v>119</v>
      </c>
      <c r="E255" s="139" t="s">
        <v>251</v>
      </c>
      <c r="F255" s="140" t="s">
        <v>252</v>
      </c>
      <c r="G255" s="141" t="s">
        <v>137</v>
      </c>
      <c r="H255" s="142">
        <v>2</v>
      </c>
      <c r="I255" s="143"/>
      <c r="J255" s="143">
        <f>ROUND(I255*H255,2)</f>
        <v>0</v>
      </c>
      <c r="K255" s="144"/>
      <c r="L255" s="31"/>
      <c r="M255" s="145" t="s">
        <v>1</v>
      </c>
      <c r="N255" s="146" t="s">
        <v>40</v>
      </c>
      <c r="O255" s="147">
        <v>4.6159999999999997</v>
      </c>
      <c r="P255" s="147">
        <f>O255*H255</f>
        <v>9.2319999999999993</v>
      </c>
      <c r="Q255" s="147">
        <v>0</v>
      </c>
      <c r="R255" s="147">
        <f>Q255*H255</f>
        <v>0</v>
      </c>
      <c r="S255" s="147">
        <v>0</v>
      </c>
      <c r="T255" s="148">
        <f>S255*H255</f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49" t="s">
        <v>123</v>
      </c>
      <c r="AT255" s="149" t="s">
        <v>119</v>
      </c>
      <c r="AU255" s="149" t="s">
        <v>82</v>
      </c>
      <c r="AY255" s="18" t="s">
        <v>116</v>
      </c>
      <c r="BE255" s="150">
        <f>IF(N255="základní",J255,0)</f>
        <v>0</v>
      </c>
      <c r="BF255" s="150">
        <f>IF(N255="snížená",J255,0)</f>
        <v>0</v>
      </c>
      <c r="BG255" s="150">
        <f>IF(N255="zákl. přenesená",J255,0)</f>
        <v>0</v>
      </c>
      <c r="BH255" s="150">
        <f>IF(N255="sníž. přenesená",J255,0)</f>
        <v>0</v>
      </c>
      <c r="BI255" s="150">
        <f>IF(N255="nulová",J255,0)</f>
        <v>0</v>
      </c>
      <c r="BJ255" s="18" t="s">
        <v>80</v>
      </c>
      <c r="BK255" s="150">
        <f>ROUND(I255*H255,2)</f>
        <v>0</v>
      </c>
      <c r="BL255" s="18" t="s">
        <v>123</v>
      </c>
      <c r="BM255" s="149" t="s">
        <v>253</v>
      </c>
    </row>
    <row r="256" spans="1:65" s="2" customFormat="1" ht="37.9" customHeight="1">
      <c r="A256" s="30"/>
      <c r="B256" s="137"/>
      <c r="C256" s="138" t="s">
        <v>254</v>
      </c>
      <c r="D256" s="138" t="s">
        <v>119</v>
      </c>
      <c r="E256" s="139" t="s">
        <v>255</v>
      </c>
      <c r="F256" s="140" t="s">
        <v>256</v>
      </c>
      <c r="G256" s="141" t="s">
        <v>152</v>
      </c>
      <c r="H256" s="142">
        <v>67.5</v>
      </c>
      <c r="I256" s="143"/>
      <c r="J256" s="143">
        <f>ROUND(I256*H256,2)</f>
        <v>0</v>
      </c>
      <c r="K256" s="144"/>
      <c r="L256" s="31"/>
      <c r="M256" s="145" t="s">
        <v>1</v>
      </c>
      <c r="N256" s="146" t="s">
        <v>40</v>
      </c>
      <c r="O256" s="147">
        <v>0.126</v>
      </c>
      <c r="P256" s="147">
        <f>O256*H256</f>
        <v>8.5050000000000008</v>
      </c>
      <c r="Q256" s="147">
        <v>2.1000000000000001E-4</v>
      </c>
      <c r="R256" s="147">
        <f>Q256*H256</f>
        <v>1.4175E-2</v>
      </c>
      <c r="S256" s="147">
        <v>0</v>
      </c>
      <c r="T256" s="148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49" t="s">
        <v>123</v>
      </c>
      <c r="AT256" s="149" t="s">
        <v>119</v>
      </c>
      <c r="AU256" s="149" t="s">
        <v>82</v>
      </c>
      <c r="AY256" s="18" t="s">
        <v>116</v>
      </c>
      <c r="BE256" s="150">
        <f>IF(N256="základní",J256,0)</f>
        <v>0</v>
      </c>
      <c r="BF256" s="150">
        <f>IF(N256="snížená",J256,0)</f>
        <v>0</v>
      </c>
      <c r="BG256" s="150">
        <f>IF(N256="zákl. přenesená",J256,0)</f>
        <v>0</v>
      </c>
      <c r="BH256" s="150">
        <f>IF(N256="sníž. přenesená",J256,0)</f>
        <v>0</v>
      </c>
      <c r="BI256" s="150">
        <f>IF(N256="nulová",J256,0)</f>
        <v>0</v>
      </c>
      <c r="BJ256" s="18" t="s">
        <v>80</v>
      </c>
      <c r="BK256" s="150">
        <f>ROUND(I256*H256,2)</f>
        <v>0</v>
      </c>
      <c r="BL256" s="18" t="s">
        <v>123</v>
      </c>
      <c r="BM256" s="149" t="s">
        <v>257</v>
      </c>
    </row>
    <row r="257" spans="1:65" s="13" customFormat="1" ht="11.25">
      <c r="B257" s="151"/>
      <c r="D257" s="152" t="s">
        <v>125</v>
      </c>
      <c r="E257" s="153" t="s">
        <v>1</v>
      </c>
      <c r="F257" s="154" t="s">
        <v>126</v>
      </c>
      <c r="H257" s="153" t="s">
        <v>1</v>
      </c>
      <c r="L257" s="151"/>
      <c r="M257" s="155"/>
      <c r="N257" s="156"/>
      <c r="O257" s="156"/>
      <c r="P257" s="156"/>
      <c r="Q257" s="156"/>
      <c r="R257" s="156"/>
      <c r="S257" s="156"/>
      <c r="T257" s="157"/>
      <c r="AT257" s="153" t="s">
        <v>125</v>
      </c>
      <c r="AU257" s="153" t="s">
        <v>82</v>
      </c>
      <c r="AV257" s="13" t="s">
        <v>80</v>
      </c>
      <c r="AW257" s="13" t="s">
        <v>30</v>
      </c>
      <c r="AX257" s="13" t="s">
        <v>75</v>
      </c>
      <c r="AY257" s="153" t="s">
        <v>116</v>
      </c>
    </row>
    <row r="258" spans="1:65" s="13" customFormat="1" ht="11.25">
      <c r="B258" s="151"/>
      <c r="D258" s="152" t="s">
        <v>125</v>
      </c>
      <c r="E258" s="153" t="s">
        <v>1</v>
      </c>
      <c r="F258" s="154" t="s">
        <v>127</v>
      </c>
      <c r="H258" s="153" t="s">
        <v>1</v>
      </c>
      <c r="L258" s="151"/>
      <c r="M258" s="155"/>
      <c r="N258" s="156"/>
      <c r="O258" s="156"/>
      <c r="P258" s="156"/>
      <c r="Q258" s="156"/>
      <c r="R258" s="156"/>
      <c r="S258" s="156"/>
      <c r="T258" s="157"/>
      <c r="AT258" s="153" t="s">
        <v>125</v>
      </c>
      <c r="AU258" s="153" t="s">
        <v>82</v>
      </c>
      <c r="AV258" s="13" t="s">
        <v>80</v>
      </c>
      <c r="AW258" s="13" t="s">
        <v>30</v>
      </c>
      <c r="AX258" s="13" t="s">
        <v>75</v>
      </c>
      <c r="AY258" s="153" t="s">
        <v>116</v>
      </c>
    </row>
    <row r="259" spans="1:65" s="13" customFormat="1" ht="11.25">
      <c r="B259" s="151"/>
      <c r="D259" s="152" t="s">
        <v>125</v>
      </c>
      <c r="E259" s="153" t="s">
        <v>1</v>
      </c>
      <c r="F259" s="154" t="s">
        <v>128</v>
      </c>
      <c r="H259" s="153" t="s">
        <v>1</v>
      </c>
      <c r="L259" s="151"/>
      <c r="M259" s="155"/>
      <c r="N259" s="156"/>
      <c r="O259" s="156"/>
      <c r="P259" s="156"/>
      <c r="Q259" s="156"/>
      <c r="R259" s="156"/>
      <c r="S259" s="156"/>
      <c r="T259" s="157"/>
      <c r="AT259" s="153" t="s">
        <v>125</v>
      </c>
      <c r="AU259" s="153" t="s">
        <v>82</v>
      </c>
      <c r="AV259" s="13" t="s">
        <v>80</v>
      </c>
      <c r="AW259" s="13" t="s">
        <v>30</v>
      </c>
      <c r="AX259" s="13" t="s">
        <v>75</v>
      </c>
      <c r="AY259" s="153" t="s">
        <v>116</v>
      </c>
    </row>
    <row r="260" spans="1:65" s="13" customFormat="1" ht="11.25">
      <c r="B260" s="151"/>
      <c r="D260" s="152" t="s">
        <v>125</v>
      </c>
      <c r="E260" s="153" t="s">
        <v>1</v>
      </c>
      <c r="F260" s="154" t="s">
        <v>129</v>
      </c>
      <c r="H260" s="153" t="s">
        <v>1</v>
      </c>
      <c r="L260" s="151"/>
      <c r="M260" s="155"/>
      <c r="N260" s="156"/>
      <c r="O260" s="156"/>
      <c r="P260" s="156"/>
      <c r="Q260" s="156"/>
      <c r="R260" s="156"/>
      <c r="S260" s="156"/>
      <c r="T260" s="157"/>
      <c r="AT260" s="153" t="s">
        <v>125</v>
      </c>
      <c r="AU260" s="153" t="s">
        <v>82</v>
      </c>
      <c r="AV260" s="13" t="s">
        <v>80</v>
      </c>
      <c r="AW260" s="13" t="s">
        <v>30</v>
      </c>
      <c r="AX260" s="13" t="s">
        <v>75</v>
      </c>
      <c r="AY260" s="153" t="s">
        <v>116</v>
      </c>
    </row>
    <row r="261" spans="1:65" s="13" customFormat="1" ht="11.25">
      <c r="B261" s="151"/>
      <c r="D261" s="152" t="s">
        <v>125</v>
      </c>
      <c r="E261" s="153" t="s">
        <v>1</v>
      </c>
      <c r="F261" s="154" t="s">
        <v>130</v>
      </c>
      <c r="H261" s="153" t="s">
        <v>1</v>
      </c>
      <c r="L261" s="151"/>
      <c r="M261" s="155"/>
      <c r="N261" s="156"/>
      <c r="O261" s="156"/>
      <c r="P261" s="156"/>
      <c r="Q261" s="156"/>
      <c r="R261" s="156"/>
      <c r="S261" s="156"/>
      <c r="T261" s="157"/>
      <c r="AT261" s="153" t="s">
        <v>125</v>
      </c>
      <c r="AU261" s="153" t="s">
        <v>82</v>
      </c>
      <c r="AV261" s="13" t="s">
        <v>80</v>
      </c>
      <c r="AW261" s="13" t="s">
        <v>30</v>
      </c>
      <c r="AX261" s="13" t="s">
        <v>75</v>
      </c>
      <c r="AY261" s="153" t="s">
        <v>116</v>
      </c>
    </row>
    <row r="262" spans="1:65" s="13" customFormat="1" ht="11.25">
      <c r="B262" s="151"/>
      <c r="D262" s="152" t="s">
        <v>125</v>
      </c>
      <c r="E262" s="153" t="s">
        <v>1</v>
      </c>
      <c r="F262" s="154" t="s">
        <v>131</v>
      </c>
      <c r="H262" s="153" t="s">
        <v>1</v>
      </c>
      <c r="L262" s="151"/>
      <c r="M262" s="155"/>
      <c r="N262" s="156"/>
      <c r="O262" s="156"/>
      <c r="P262" s="156"/>
      <c r="Q262" s="156"/>
      <c r="R262" s="156"/>
      <c r="S262" s="156"/>
      <c r="T262" s="157"/>
      <c r="AT262" s="153" t="s">
        <v>125</v>
      </c>
      <c r="AU262" s="153" t="s">
        <v>82</v>
      </c>
      <c r="AV262" s="13" t="s">
        <v>80</v>
      </c>
      <c r="AW262" s="13" t="s">
        <v>30</v>
      </c>
      <c r="AX262" s="13" t="s">
        <v>75</v>
      </c>
      <c r="AY262" s="153" t="s">
        <v>116</v>
      </c>
    </row>
    <row r="263" spans="1:65" s="14" customFormat="1" ht="11.25">
      <c r="B263" s="158"/>
      <c r="D263" s="152" t="s">
        <v>125</v>
      </c>
      <c r="E263" s="159" t="s">
        <v>1</v>
      </c>
      <c r="F263" s="160" t="s">
        <v>258</v>
      </c>
      <c r="H263" s="161">
        <v>67.5</v>
      </c>
      <c r="L263" s="158"/>
      <c r="M263" s="162"/>
      <c r="N263" s="163"/>
      <c r="O263" s="163"/>
      <c r="P263" s="163"/>
      <c r="Q263" s="163"/>
      <c r="R263" s="163"/>
      <c r="S263" s="163"/>
      <c r="T263" s="164"/>
      <c r="AT263" s="159" t="s">
        <v>125</v>
      </c>
      <c r="AU263" s="159" t="s">
        <v>82</v>
      </c>
      <c r="AV263" s="14" t="s">
        <v>82</v>
      </c>
      <c r="AW263" s="14" t="s">
        <v>30</v>
      </c>
      <c r="AX263" s="14" t="s">
        <v>75</v>
      </c>
      <c r="AY263" s="159" t="s">
        <v>116</v>
      </c>
    </row>
    <row r="264" spans="1:65" s="15" customFormat="1" ht="11.25">
      <c r="B264" s="165"/>
      <c r="D264" s="152" t="s">
        <v>125</v>
      </c>
      <c r="E264" s="166" t="s">
        <v>1</v>
      </c>
      <c r="F264" s="167" t="s">
        <v>133</v>
      </c>
      <c r="H264" s="168">
        <v>67.5</v>
      </c>
      <c r="L264" s="165"/>
      <c r="M264" s="169"/>
      <c r="N264" s="170"/>
      <c r="O264" s="170"/>
      <c r="P264" s="170"/>
      <c r="Q264" s="170"/>
      <c r="R264" s="170"/>
      <c r="S264" s="170"/>
      <c r="T264" s="171"/>
      <c r="AT264" s="166" t="s">
        <v>125</v>
      </c>
      <c r="AU264" s="166" t="s">
        <v>82</v>
      </c>
      <c r="AV264" s="15" t="s">
        <v>123</v>
      </c>
      <c r="AW264" s="15" t="s">
        <v>30</v>
      </c>
      <c r="AX264" s="15" t="s">
        <v>80</v>
      </c>
      <c r="AY264" s="166" t="s">
        <v>116</v>
      </c>
    </row>
    <row r="265" spans="1:65" s="2" customFormat="1" ht="16.5" customHeight="1">
      <c r="A265" s="30"/>
      <c r="B265" s="137"/>
      <c r="C265" s="138" t="s">
        <v>259</v>
      </c>
      <c r="D265" s="138" t="s">
        <v>119</v>
      </c>
      <c r="E265" s="139" t="s">
        <v>260</v>
      </c>
      <c r="F265" s="140" t="s">
        <v>261</v>
      </c>
      <c r="G265" s="141" t="s">
        <v>152</v>
      </c>
      <c r="H265" s="142">
        <v>930.28</v>
      </c>
      <c r="I265" s="143"/>
      <c r="J265" s="143">
        <f>ROUND(I265*H265,2)</f>
        <v>0</v>
      </c>
      <c r="K265" s="144"/>
      <c r="L265" s="31"/>
      <c r="M265" s="145" t="s">
        <v>1</v>
      </c>
      <c r="N265" s="146" t="s">
        <v>40</v>
      </c>
      <c r="O265" s="147">
        <v>0.01</v>
      </c>
      <c r="P265" s="147">
        <f>O265*H265</f>
        <v>9.3027999999999995</v>
      </c>
      <c r="Q265" s="147">
        <v>0</v>
      </c>
      <c r="R265" s="147">
        <f>Q265*H265</f>
        <v>0</v>
      </c>
      <c r="S265" s="147">
        <v>0</v>
      </c>
      <c r="T265" s="148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49" t="s">
        <v>123</v>
      </c>
      <c r="AT265" s="149" t="s">
        <v>119</v>
      </c>
      <c r="AU265" s="149" t="s">
        <v>82</v>
      </c>
      <c r="AY265" s="18" t="s">
        <v>116</v>
      </c>
      <c r="BE265" s="150">
        <f>IF(N265="základní",J265,0)</f>
        <v>0</v>
      </c>
      <c r="BF265" s="150">
        <f>IF(N265="snížená",J265,0)</f>
        <v>0</v>
      </c>
      <c r="BG265" s="150">
        <f>IF(N265="zákl. přenesená",J265,0)</f>
        <v>0</v>
      </c>
      <c r="BH265" s="150">
        <f>IF(N265="sníž. přenesená",J265,0)</f>
        <v>0</v>
      </c>
      <c r="BI265" s="150">
        <f>IF(N265="nulová",J265,0)</f>
        <v>0</v>
      </c>
      <c r="BJ265" s="18" t="s">
        <v>80</v>
      </c>
      <c r="BK265" s="150">
        <f>ROUND(I265*H265,2)</f>
        <v>0</v>
      </c>
      <c r="BL265" s="18" t="s">
        <v>123</v>
      </c>
      <c r="BM265" s="149" t="s">
        <v>262</v>
      </c>
    </row>
    <row r="266" spans="1:65" s="13" customFormat="1" ht="11.25">
      <c r="B266" s="151"/>
      <c r="D266" s="152" t="s">
        <v>125</v>
      </c>
      <c r="E266" s="153" t="s">
        <v>1</v>
      </c>
      <c r="F266" s="154" t="s">
        <v>126</v>
      </c>
      <c r="H266" s="153" t="s">
        <v>1</v>
      </c>
      <c r="L266" s="151"/>
      <c r="M266" s="155"/>
      <c r="N266" s="156"/>
      <c r="O266" s="156"/>
      <c r="P266" s="156"/>
      <c r="Q266" s="156"/>
      <c r="R266" s="156"/>
      <c r="S266" s="156"/>
      <c r="T266" s="157"/>
      <c r="AT266" s="153" t="s">
        <v>125</v>
      </c>
      <c r="AU266" s="153" t="s">
        <v>82</v>
      </c>
      <c r="AV266" s="13" t="s">
        <v>80</v>
      </c>
      <c r="AW266" s="13" t="s">
        <v>30</v>
      </c>
      <c r="AX266" s="13" t="s">
        <v>75</v>
      </c>
      <c r="AY266" s="153" t="s">
        <v>116</v>
      </c>
    </row>
    <row r="267" spans="1:65" s="13" customFormat="1" ht="11.25">
      <c r="B267" s="151"/>
      <c r="D267" s="152" t="s">
        <v>125</v>
      </c>
      <c r="E267" s="153" t="s">
        <v>1</v>
      </c>
      <c r="F267" s="154" t="s">
        <v>127</v>
      </c>
      <c r="H267" s="153" t="s">
        <v>1</v>
      </c>
      <c r="L267" s="151"/>
      <c r="M267" s="155"/>
      <c r="N267" s="156"/>
      <c r="O267" s="156"/>
      <c r="P267" s="156"/>
      <c r="Q267" s="156"/>
      <c r="R267" s="156"/>
      <c r="S267" s="156"/>
      <c r="T267" s="157"/>
      <c r="AT267" s="153" t="s">
        <v>125</v>
      </c>
      <c r="AU267" s="153" t="s">
        <v>82</v>
      </c>
      <c r="AV267" s="13" t="s">
        <v>80</v>
      </c>
      <c r="AW267" s="13" t="s">
        <v>30</v>
      </c>
      <c r="AX267" s="13" t="s">
        <v>75</v>
      </c>
      <c r="AY267" s="153" t="s">
        <v>116</v>
      </c>
    </row>
    <row r="268" spans="1:65" s="13" customFormat="1" ht="11.25">
      <c r="B268" s="151"/>
      <c r="D268" s="152" t="s">
        <v>125</v>
      </c>
      <c r="E268" s="153" t="s">
        <v>1</v>
      </c>
      <c r="F268" s="154" t="s">
        <v>128</v>
      </c>
      <c r="H268" s="153" t="s">
        <v>1</v>
      </c>
      <c r="L268" s="151"/>
      <c r="M268" s="155"/>
      <c r="N268" s="156"/>
      <c r="O268" s="156"/>
      <c r="P268" s="156"/>
      <c r="Q268" s="156"/>
      <c r="R268" s="156"/>
      <c r="S268" s="156"/>
      <c r="T268" s="157"/>
      <c r="AT268" s="153" t="s">
        <v>125</v>
      </c>
      <c r="AU268" s="153" t="s">
        <v>82</v>
      </c>
      <c r="AV268" s="13" t="s">
        <v>80</v>
      </c>
      <c r="AW268" s="13" t="s">
        <v>30</v>
      </c>
      <c r="AX268" s="13" t="s">
        <v>75</v>
      </c>
      <c r="AY268" s="153" t="s">
        <v>116</v>
      </c>
    </row>
    <row r="269" spans="1:65" s="13" customFormat="1" ht="11.25">
      <c r="B269" s="151"/>
      <c r="D269" s="152" t="s">
        <v>125</v>
      </c>
      <c r="E269" s="153" t="s">
        <v>1</v>
      </c>
      <c r="F269" s="154" t="s">
        <v>130</v>
      </c>
      <c r="H269" s="153" t="s">
        <v>1</v>
      </c>
      <c r="L269" s="151"/>
      <c r="M269" s="155"/>
      <c r="N269" s="156"/>
      <c r="O269" s="156"/>
      <c r="P269" s="156"/>
      <c r="Q269" s="156"/>
      <c r="R269" s="156"/>
      <c r="S269" s="156"/>
      <c r="T269" s="157"/>
      <c r="AT269" s="153" t="s">
        <v>125</v>
      </c>
      <c r="AU269" s="153" t="s">
        <v>82</v>
      </c>
      <c r="AV269" s="13" t="s">
        <v>80</v>
      </c>
      <c r="AW269" s="13" t="s">
        <v>30</v>
      </c>
      <c r="AX269" s="13" t="s">
        <v>75</v>
      </c>
      <c r="AY269" s="153" t="s">
        <v>116</v>
      </c>
    </row>
    <row r="270" spans="1:65" s="13" customFormat="1" ht="11.25">
      <c r="B270" s="151"/>
      <c r="D270" s="152" t="s">
        <v>125</v>
      </c>
      <c r="E270" s="153" t="s">
        <v>1</v>
      </c>
      <c r="F270" s="154" t="s">
        <v>263</v>
      </c>
      <c r="H270" s="153" t="s">
        <v>1</v>
      </c>
      <c r="L270" s="151"/>
      <c r="M270" s="155"/>
      <c r="N270" s="156"/>
      <c r="O270" s="156"/>
      <c r="P270" s="156"/>
      <c r="Q270" s="156"/>
      <c r="R270" s="156"/>
      <c r="S270" s="156"/>
      <c r="T270" s="157"/>
      <c r="AT270" s="153" t="s">
        <v>125</v>
      </c>
      <c r="AU270" s="153" t="s">
        <v>82</v>
      </c>
      <c r="AV270" s="13" t="s">
        <v>80</v>
      </c>
      <c r="AW270" s="13" t="s">
        <v>30</v>
      </c>
      <c r="AX270" s="13" t="s">
        <v>75</v>
      </c>
      <c r="AY270" s="153" t="s">
        <v>116</v>
      </c>
    </row>
    <row r="271" spans="1:65" s="14" customFormat="1" ht="11.25">
      <c r="B271" s="158"/>
      <c r="D271" s="152" t="s">
        <v>125</v>
      </c>
      <c r="E271" s="159" t="s">
        <v>1</v>
      </c>
      <c r="F271" s="160" t="s">
        <v>264</v>
      </c>
      <c r="H271" s="161">
        <v>930.28</v>
      </c>
      <c r="L271" s="158"/>
      <c r="M271" s="162"/>
      <c r="N271" s="163"/>
      <c r="O271" s="163"/>
      <c r="P271" s="163"/>
      <c r="Q271" s="163"/>
      <c r="R271" s="163"/>
      <c r="S271" s="163"/>
      <c r="T271" s="164"/>
      <c r="AT271" s="159" t="s">
        <v>125</v>
      </c>
      <c r="AU271" s="159" t="s">
        <v>82</v>
      </c>
      <c r="AV271" s="14" t="s">
        <v>82</v>
      </c>
      <c r="AW271" s="14" t="s">
        <v>30</v>
      </c>
      <c r="AX271" s="14" t="s">
        <v>75</v>
      </c>
      <c r="AY271" s="159" t="s">
        <v>116</v>
      </c>
    </row>
    <row r="272" spans="1:65" s="15" customFormat="1" ht="11.25">
      <c r="B272" s="165"/>
      <c r="D272" s="152" t="s">
        <v>125</v>
      </c>
      <c r="E272" s="166" t="s">
        <v>1</v>
      </c>
      <c r="F272" s="167" t="s">
        <v>133</v>
      </c>
      <c r="H272" s="168">
        <v>930.28</v>
      </c>
      <c r="L272" s="165"/>
      <c r="M272" s="169"/>
      <c r="N272" s="170"/>
      <c r="O272" s="170"/>
      <c r="P272" s="170"/>
      <c r="Q272" s="170"/>
      <c r="R272" s="170"/>
      <c r="S272" s="170"/>
      <c r="T272" s="171"/>
      <c r="AT272" s="166" t="s">
        <v>125</v>
      </c>
      <c r="AU272" s="166" t="s">
        <v>82</v>
      </c>
      <c r="AV272" s="15" t="s">
        <v>123</v>
      </c>
      <c r="AW272" s="15" t="s">
        <v>30</v>
      </c>
      <c r="AX272" s="15" t="s">
        <v>80</v>
      </c>
      <c r="AY272" s="166" t="s">
        <v>116</v>
      </c>
    </row>
    <row r="273" spans="1:65" s="2" customFormat="1" ht="24.2" customHeight="1">
      <c r="A273" s="30"/>
      <c r="B273" s="137"/>
      <c r="C273" s="138" t="s">
        <v>265</v>
      </c>
      <c r="D273" s="138" t="s">
        <v>119</v>
      </c>
      <c r="E273" s="139" t="s">
        <v>266</v>
      </c>
      <c r="F273" s="140" t="s">
        <v>267</v>
      </c>
      <c r="G273" s="141" t="s">
        <v>122</v>
      </c>
      <c r="H273" s="142">
        <v>45.765000000000001</v>
      </c>
      <c r="I273" s="143"/>
      <c r="J273" s="143">
        <f>ROUND(I273*H273,2)</f>
        <v>0</v>
      </c>
      <c r="K273" s="144"/>
      <c r="L273" s="31"/>
      <c r="M273" s="145" t="s">
        <v>1</v>
      </c>
      <c r="N273" s="146" t="s">
        <v>40</v>
      </c>
      <c r="O273" s="147">
        <v>2.42</v>
      </c>
      <c r="P273" s="147">
        <f>O273*H273</f>
        <v>110.7513</v>
      </c>
      <c r="Q273" s="147">
        <v>0</v>
      </c>
      <c r="R273" s="147">
        <f>Q273*H273</f>
        <v>0</v>
      </c>
      <c r="S273" s="147">
        <v>1.5940000000000001</v>
      </c>
      <c r="T273" s="148">
        <f>S273*H273</f>
        <v>72.94941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49" t="s">
        <v>123</v>
      </c>
      <c r="AT273" s="149" t="s">
        <v>119</v>
      </c>
      <c r="AU273" s="149" t="s">
        <v>82</v>
      </c>
      <c r="AY273" s="18" t="s">
        <v>116</v>
      </c>
      <c r="BE273" s="150">
        <f>IF(N273="základní",J273,0)</f>
        <v>0</v>
      </c>
      <c r="BF273" s="150">
        <f>IF(N273="snížená",J273,0)</f>
        <v>0</v>
      </c>
      <c r="BG273" s="150">
        <f>IF(N273="zákl. přenesená",J273,0)</f>
        <v>0</v>
      </c>
      <c r="BH273" s="150">
        <f>IF(N273="sníž. přenesená",J273,0)</f>
        <v>0</v>
      </c>
      <c r="BI273" s="150">
        <f>IF(N273="nulová",J273,0)</f>
        <v>0</v>
      </c>
      <c r="BJ273" s="18" t="s">
        <v>80</v>
      </c>
      <c r="BK273" s="150">
        <f>ROUND(I273*H273,2)</f>
        <v>0</v>
      </c>
      <c r="BL273" s="18" t="s">
        <v>123</v>
      </c>
      <c r="BM273" s="149" t="s">
        <v>268</v>
      </c>
    </row>
    <row r="274" spans="1:65" s="13" customFormat="1" ht="11.25">
      <c r="B274" s="151"/>
      <c r="D274" s="152" t="s">
        <v>125</v>
      </c>
      <c r="E274" s="153" t="s">
        <v>1</v>
      </c>
      <c r="F274" s="154" t="s">
        <v>126</v>
      </c>
      <c r="H274" s="153" t="s">
        <v>1</v>
      </c>
      <c r="L274" s="151"/>
      <c r="M274" s="155"/>
      <c r="N274" s="156"/>
      <c r="O274" s="156"/>
      <c r="P274" s="156"/>
      <c r="Q274" s="156"/>
      <c r="R274" s="156"/>
      <c r="S274" s="156"/>
      <c r="T274" s="157"/>
      <c r="AT274" s="153" t="s">
        <v>125</v>
      </c>
      <c r="AU274" s="153" t="s">
        <v>82</v>
      </c>
      <c r="AV274" s="13" t="s">
        <v>80</v>
      </c>
      <c r="AW274" s="13" t="s">
        <v>30</v>
      </c>
      <c r="AX274" s="13" t="s">
        <v>75</v>
      </c>
      <c r="AY274" s="153" t="s">
        <v>116</v>
      </c>
    </row>
    <row r="275" spans="1:65" s="13" customFormat="1" ht="11.25">
      <c r="B275" s="151"/>
      <c r="D275" s="152" t="s">
        <v>125</v>
      </c>
      <c r="E275" s="153" t="s">
        <v>1</v>
      </c>
      <c r="F275" s="154" t="s">
        <v>127</v>
      </c>
      <c r="H275" s="153" t="s">
        <v>1</v>
      </c>
      <c r="L275" s="151"/>
      <c r="M275" s="155"/>
      <c r="N275" s="156"/>
      <c r="O275" s="156"/>
      <c r="P275" s="156"/>
      <c r="Q275" s="156"/>
      <c r="R275" s="156"/>
      <c r="S275" s="156"/>
      <c r="T275" s="157"/>
      <c r="AT275" s="153" t="s">
        <v>125</v>
      </c>
      <c r="AU275" s="153" t="s">
        <v>82</v>
      </c>
      <c r="AV275" s="13" t="s">
        <v>80</v>
      </c>
      <c r="AW275" s="13" t="s">
        <v>30</v>
      </c>
      <c r="AX275" s="13" t="s">
        <v>75</v>
      </c>
      <c r="AY275" s="153" t="s">
        <v>116</v>
      </c>
    </row>
    <row r="276" spans="1:65" s="13" customFormat="1" ht="11.25">
      <c r="B276" s="151"/>
      <c r="D276" s="152" t="s">
        <v>125</v>
      </c>
      <c r="E276" s="153" t="s">
        <v>1</v>
      </c>
      <c r="F276" s="154" t="s">
        <v>128</v>
      </c>
      <c r="H276" s="153" t="s">
        <v>1</v>
      </c>
      <c r="L276" s="151"/>
      <c r="M276" s="155"/>
      <c r="N276" s="156"/>
      <c r="O276" s="156"/>
      <c r="P276" s="156"/>
      <c r="Q276" s="156"/>
      <c r="R276" s="156"/>
      <c r="S276" s="156"/>
      <c r="T276" s="157"/>
      <c r="AT276" s="153" t="s">
        <v>125</v>
      </c>
      <c r="AU276" s="153" t="s">
        <v>82</v>
      </c>
      <c r="AV276" s="13" t="s">
        <v>80</v>
      </c>
      <c r="AW276" s="13" t="s">
        <v>30</v>
      </c>
      <c r="AX276" s="13" t="s">
        <v>75</v>
      </c>
      <c r="AY276" s="153" t="s">
        <v>116</v>
      </c>
    </row>
    <row r="277" spans="1:65" s="13" customFormat="1" ht="11.25">
      <c r="B277" s="151"/>
      <c r="D277" s="152" t="s">
        <v>125</v>
      </c>
      <c r="E277" s="153" t="s">
        <v>1</v>
      </c>
      <c r="F277" s="154" t="s">
        <v>129</v>
      </c>
      <c r="H277" s="153" t="s">
        <v>1</v>
      </c>
      <c r="L277" s="151"/>
      <c r="M277" s="155"/>
      <c r="N277" s="156"/>
      <c r="O277" s="156"/>
      <c r="P277" s="156"/>
      <c r="Q277" s="156"/>
      <c r="R277" s="156"/>
      <c r="S277" s="156"/>
      <c r="T277" s="157"/>
      <c r="AT277" s="153" t="s">
        <v>125</v>
      </c>
      <c r="AU277" s="153" t="s">
        <v>82</v>
      </c>
      <c r="AV277" s="13" t="s">
        <v>80</v>
      </c>
      <c r="AW277" s="13" t="s">
        <v>30</v>
      </c>
      <c r="AX277" s="13" t="s">
        <v>75</v>
      </c>
      <c r="AY277" s="153" t="s">
        <v>116</v>
      </c>
    </row>
    <row r="278" spans="1:65" s="13" customFormat="1" ht="11.25">
      <c r="B278" s="151"/>
      <c r="D278" s="152" t="s">
        <v>125</v>
      </c>
      <c r="E278" s="153" t="s">
        <v>1</v>
      </c>
      <c r="F278" s="154" t="s">
        <v>170</v>
      </c>
      <c r="H278" s="153" t="s">
        <v>1</v>
      </c>
      <c r="L278" s="151"/>
      <c r="M278" s="155"/>
      <c r="N278" s="156"/>
      <c r="O278" s="156"/>
      <c r="P278" s="156"/>
      <c r="Q278" s="156"/>
      <c r="R278" s="156"/>
      <c r="S278" s="156"/>
      <c r="T278" s="157"/>
      <c r="AT278" s="153" t="s">
        <v>125</v>
      </c>
      <c r="AU278" s="153" t="s">
        <v>82</v>
      </c>
      <c r="AV278" s="13" t="s">
        <v>80</v>
      </c>
      <c r="AW278" s="13" t="s">
        <v>30</v>
      </c>
      <c r="AX278" s="13" t="s">
        <v>75</v>
      </c>
      <c r="AY278" s="153" t="s">
        <v>116</v>
      </c>
    </row>
    <row r="279" spans="1:65" s="13" customFormat="1" ht="11.25">
      <c r="B279" s="151"/>
      <c r="D279" s="152" t="s">
        <v>125</v>
      </c>
      <c r="E279" s="153" t="s">
        <v>1</v>
      </c>
      <c r="F279" s="154" t="s">
        <v>130</v>
      </c>
      <c r="H279" s="153" t="s">
        <v>1</v>
      </c>
      <c r="L279" s="151"/>
      <c r="M279" s="155"/>
      <c r="N279" s="156"/>
      <c r="O279" s="156"/>
      <c r="P279" s="156"/>
      <c r="Q279" s="156"/>
      <c r="R279" s="156"/>
      <c r="S279" s="156"/>
      <c r="T279" s="157"/>
      <c r="AT279" s="153" t="s">
        <v>125</v>
      </c>
      <c r="AU279" s="153" t="s">
        <v>82</v>
      </c>
      <c r="AV279" s="13" t="s">
        <v>80</v>
      </c>
      <c r="AW279" s="13" t="s">
        <v>30</v>
      </c>
      <c r="AX279" s="13" t="s">
        <v>75</v>
      </c>
      <c r="AY279" s="153" t="s">
        <v>116</v>
      </c>
    </row>
    <row r="280" spans="1:65" s="13" customFormat="1" ht="11.25">
      <c r="B280" s="151"/>
      <c r="D280" s="152" t="s">
        <v>125</v>
      </c>
      <c r="E280" s="153" t="s">
        <v>1</v>
      </c>
      <c r="F280" s="154" t="s">
        <v>131</v>
      </c>
      <c r="H280" s="153" t="s">
        <v>1</v>
      </c>
      <c r="L280" s="151"/>
      <c r="M280" s="155"/>
      <c r="N280" s="156"/>
      <c r="O280" s="156"/>
      <c r="P280" s="156"/>
      <c r="Q280" s="156"/>
      <c r="R280" s="156"/>
      <c r="S280" s="156"/>
      <c r="T280" s="157"/>
      <c r="AT280" s="153" t="s">
        <v>125</v>
      </c>
      <c r="AU280" s="153" t="s">
        <v>82</v>
      </c>
      <c r="AV280" s="13" t="s">
        <v>80</v>
      </c>
      <c r="AW280" s="13" t="s">
        <v>30</v>
      </c>
      <c r="AX280" s="13" t="s">
        <v>75</v>
      </c>
      <c r="AY280" s="153" t="s">
        <v>116</v>
      </c>
    </row>
    <row r="281" spans="1:65" s="14" customFormat="1" ht="11.25">
      <c r="B281" s="158"/>
      <c r="D281" s="152" t="s">
        <v>125</v>
      </c>
      <c r="E281" s="159" t="s">
        <v>1</v>
      </c>
      <c r="F281" s="160" t="s">
        <v>269</v>
      </c>
      <c r="H281" s="161">
        <v>14.175000000000001</v>
      </c>
      <c r="L281" s="158"/>
      <c r="M281" s="162"/>
      <c r="N281" s="163"/>
      <c r="O281" s="163"/>
      <c r="P281" s="163"/>
      <c r="Q281" s="163"/>
      <c r="R281" s="163"/>
      <c r="S281" s="163"/>
      <c r="T281" s="164"/>
      <c r="AT281" s="159" t="s">
        <v>125</v>
      </c>
      <c r="AU281" s="159" t="s">
        <v>82</v>
      </c>
      <c r="AV281" s="14" t="s">
        <v>82</v>
      </c>
      <c r="AW281" s="14" t="s">
        <v>30</v>
      </c>
      <c r="AX281" s="14" t="s">
        <v>75</v>
      </c>
      <c r="AY281" s="159" t="s">
        <v>116</v>
      </c>
    </row>
    <row r="282" spans="1:65" s="16" customFormat="1" ht="11.25">
      <c r="B282" s="185"/>
      <c r="D282" s="152" t="s">
        <v>125</v>
      </c>
      <c r="E282" s="186" t="s">
        <v>1</v>
      </c>
      <c r="F282" s="187" t="s">
        <v>172</v>
      </c>
      <c r="H282" s="188">
        <v>14.175000000000001</v>
      </c>
      <c r="L282" s="185"/>
      <c r="M282" s="189"/>
      <c r="N282" s="190"/>
      <c r="O282" s="190"/>
      <c r="P282" s="190"/>
      <c r="Q282" s="190"/>
      <c r="R282" s="190"/>
      <c r="S282" s="190"/>
      <c r="T282" s="191"/>
      <c r="AT282" s="186" t="s">
        <v>125</v>
      </c>
      <c r="AU282" s="186" t="s">
        <v>82</v>
      </c>
      <c r="AV282" s="16" t="s">
        <v>117</v>
      </c>
      <c r="AW282" s="16" t="s">
        <v>30</v>
      </c>
      <c r="AX282" s="16" t="s">
        <v>75</v>
      </c>
      <c r="AY282" s="186" t="s">
        <v>116</v>
      </c>
    </row>
    <row r="283" spans="1:65" s="14" customFormat="1" ht="11.25">
      <c r="B283" s="158"/>
      <c r="D283" s="152" t="s">
        <v>125</v>
      </c>
      <c r="E283" s="159" t="s">
        <v>1</v>
      </c>
      <c r="F283" s="160" t="s">
        <v>270</v>
      </c>
      <c r="H283" s="161">
        <v>8.91</v>
      </c>
      <c r="L283" s="158"/>
      <c r="M283" s="162"/>
      <c r="N283" s="163"/>
      <c r="O283" s="163"/>
      <c r="P283" s="163"/>
      <c r="Q283" s="163"/>
      <c r="R283" s="163"/>
      <c r="S283" s="163"/>
      <c r="T283" s="164"/>
      <c r="AT283" s="159" t="s">
        <v>125</v>
      </c>
      <c r="AU283" s="159" t="s">
        <v>82</v>
      </c>
      <c r="AV283" s="14" t="s">
        <v>82</v>
      </c>
      <c r="AW283" s="14" t="s">
        <v>30</v>
      </c>
      <c r="AX283" s="14" t="s">
        <v>75</v>
      </c>
      <c r="AY283" s="159" t="s">
        <v>116</v>
      </c>
    </row>
    <row r="284" spans="1:65" s="14" customFormat="1" ht="11.25">
      <c r="B284" s="158"/>
      <c r="D284" s="152" t="s">
        <v>125</v>
      </c>
      <c r="E284" s="159" t="s">
        <v>1</v>
      </c>
      <c r="F284" s="160" t="s">
        <v>271</v>
      </c>
      <c r="H284" s="161">
        <v>2.835</v>
      </c>
      <c r="L284" s="158"/>
      <c r="M284" s="162"/>
      <c r="N284" s="163"/>
      <c r="O284" s="163"/>
      <c r="P284" s="163"/>
      <c r="Q284" s="163"/>
      <c r="R284" s="163"/>
      <c r="S284" s="163"/>
      <c r="T284" s="164"/>
      <c r="AT284" s="159" t="s">
        <v>125</v>
      </c>
      <c r="AU284" s="159" t="s">
        <v>82</v>
      </c>
      <c r="AV284" s="14" t="s">
        <v>82</v>
      </c>
      <c r="AW284" s="14" t="s">
        <v>30</v>
      </c>
      <c r="AX284" s="14" t="s">
        <v>75</v>
      </c>
      <c r="AY284" s="159" t="s">
        <v>116</v>
      </c>
    </row>
    <row r="285" spans="1:65" s="16" customFormat="1" ht="11.25">
      <c r="B285" s="185"/>
      <c r="D285" s="152" t="s">
        <v>125</v>
      </c>
      <c r="E285" s="186" t="s">
        <v>1</v>
      </c>
      <c r="F285" s="187" t="s">
        <v>172</v>
      </c>
      <c r="H285" s="188">
        <v>11.744999999999999</v>
      </c>
      <c r="L285" s="185"/>
      <c r="M285" s="189"/>
      <c r="N285" s="190"/>
      <c r="O285" s="190"/>
      <c r="P285" s="190"/>
      <c r="Q285" s="190"/>
      <c r="R285" s="190"/>
      <c r="S285" s="190"/>
      <c r="T285" s="191"/>
      <c r="AT285" s="186" t="s">
        <v>125</v>
      </c>
      <c r="AU285" s="186" t="s">
        <v>82</v>
      </c>
      <c r="AV285" s="16" t="s">
        <v>117</v>
      </c>
      <c r="AW285" s="16" t="s">
        <v>30</v>
      </c>
      <c r="AX285" s="16" t="s">
        <v>75</v>
      </c>
      <c r="AY285" s="186" t="s">
        <v>116</v>
      </c>
    </row>
    <row r="286" spans="1:65" s="14" customFormat="1" ht="11.25">
      <c r="B286" s="158"/>
      <c r="D286" s="152" t="s">
        <v>125</v>
      </c>
      <c r="E286" s="159" t="s">
        <v>1</v>
      </c>
      <c r="F286" s="160" t="s">
        <v>272</v>
      </c>
      <c r="H286" s="161">
        <v>17.010000000000002</v>
      </c>
      <c r="L286" s="158"/>
      <c r="M286" s="162"/>
      <c r="N286" s="163"/>
      <c r="O286" s="163"/>
      <c r="P286" s="163"/>
      <c r="Q286" s="163"/>
      <c r="R286" s="163"/>
      <c r="S286" s="163"/>
      <c r="T286" s="164"/>
      <c r="AT286" s="159" t="s">
        <v>125</v>
      </c>
      <c r="AU286" s="159" t="s">
        <v>82</v>
      </c>
      <c r="AV286" s="14" t="s">
        <v>82</v>
      </c>
      <c r="AW286" s="14" t="s">
        <v>30</v>
      </c>
      <c r="AX286" s="14" t="s">
        <v>75</v>
      </c>
      <c r="AY286" s="159" t="s">
        <v>116</v>
      </c>
    </row>
    <row r="287" spans="1:65" s="14" customFormat="1" ht="11.25">
      <c r="B287" s="158"/>
      <c r="D287" s="152" t="s">
        <v>125</v>
      </c>
      <c r="E287" s="159" t="s">
        <v>1</v>
      </c>
      <c r="F287" s="160" t="s">
        <v>271</v>
      </c>
      <c r="H287" s="161">
        <v>2.835</v>
      </c>
      <c r="L287" s="158"/>
      <c r="M287" s="162"/>
      <c r="N287" s="163"/>
      <c r="O287" s="163"/>
      <c r="P287" s="163"/>
      <c r="Q287" s="163"/>
      <c r="R287" s="163"/>
      <c r="S287" s="163"/>
      <c r="T287" s="164"/>
      <c r="AT287" s="159" t="s">
        <v>125</v>
      </c>
      <c r="AU287" s="159" t="s">
        <v>82</v>
      </c>
      <c r="AV287" s="14" t="s">
        <v>82</v>
      </c>
      <c r="AW287" s="14" t="s">
        <v>30</v>
      </c>
      <c r="AX287" s="14" t="s">
        <v>75</v>
      </c>
      <c r="AY287" s="159" t="s">
        <v>116</v>
      </c>
    </row>
    <row r="288" spans="1:65" s="15" customFormat="1" ht="11.25">
      <c r="B288" s="165"/>
      <c r="D288" s="152" t="s">
        <v>125</v>
      </c>
      <c r="E288" s="166" t="s">
        <v>1</v>
      </c>
      <c r="F288" s="167" t="s">
        <v>133</v>
      </c>
      <c r="H288" s="168">
        <v>45.765000000000001</v>
      </c>
      <c r="L288" s="165"/>
      <c r="M288" s="169"/>
      <c r="N288" s="170"/>
      <c r="O288" s="170"/>
      <c r="P288" s="170"/>
      <c r="Q288" s="170"/>
      <c r="R288" s="170"/>
      <c r="S288" s="170"/>
      <c r="T288" s="171"/>
      <c r="AT288" s="166" t="s">
        <v>125</v>
      </c>
      <c r="AU288" s="166" t="s">
        <v>82</v>
      </c>
      <c r="AV288" s="15" t="s">
        <v>123</v>
      </c>
      <c r="AW288" s="15" t="s">
        <v>30</v>
      </c>
      <c r="AX288" s="15" t="s">
        <v>80</v>
      </c>
      <c r="AY288" s="166" t="s">
        <v>116</v>
      </c>
    </row>
    <row r="289" spans="1:65" s="2" customFormat="1" ht="24.2" customHeight="1">
      <c r="A289" s="30"/>
      <c r="B289" s="137"/>
      <c r="C289" s="138" t="s">
        <v>273</v>
      </c>
      <c r="D289" s="138" t="s">
        <v>119</v>
      </c>
      <c r="E289" s="139" t="s">
        <v>274</v>
      </c>
      <c r="F289" s="140" t="s">
        <v>275</v>
      </c>
      <c r="G289" s="141" t="s">
        <v>152</v>
      </c>
      <c r="H289" s="142">
        <v>135</v>
      </c>
      <c r="I289" s="143"/>
      <c r="J289" s="143">
        <f>ROUND(I289*H289,2)</f>
        <v>0</v>
      </c>
      <c r="K289" s="144"/>
      <c r="L289" s="31"/>
      <c r="M289" s="145" t="s">
        <v>1</v>
      </c>
      <c r="N289" s="146" t="s">
        <v>40</v>
      </c>
      <c r="O289" s="147">
        <v>1.2999999999999999E-2</v>
      </c>
      <c r="P289" s="147">
        <f>O289*H289</f>
        <v>1.7549999999999999</v>
      </c>
      <c r="Q289" s="147">
        <v>0</v>
      </c>
      <c r="R289" s="147">
        <f>Q289*H289</f>
        <v>0</v>
      </c>
      <c r="S289" s="147">
        <v>0</v>
      </c>
      <c r="T289" s="148">
        <f>S289*H289</f>
        <v>0</v>
      </c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R289" s="149" t="s">
        <v>123</v>
      </c>
      <c r="AT289" s="149" t="s">
        <v>119</v>
      </c>
      <c r="AU289" s="149" t="s">
        <v>82</v>
      </c>
      <c r="AY289" s="18" t="s">
        <v>116</v>
      </c>
      <c r="BE289" s="150">
        <f>IF(N289="základní",J289,0)</f>
        <v>0</v>
      </c>
      <c r="BF289" s="150">
        <f>IF(N289="snížená",J289,0)</f>
        <v>0</v>
      </c>
      <c r="BG289" s="150">
        <f>IF(N289="zákl. přenesená",J289,0)</f>
        <v>0</v>
      </c>
      <c r="BH289" s="150">
        <f>IF(N289="sníž. přenesená",J289,0)</f>
        <v>0</v>
      </c>
      <c r="BI289" s="150">
        <f>IF(N289="nulová",J289,0)</f>
        <v>0</v>
      </c>
      <c r="BJ289" s="18" t="s">
        <v>80</v>
      </c>
      <c r="BK289" s="150">
        <f>ROUND(I289*H289,2)</f>
        <v>0</v>
      </c>
      <c r="BL289" s="18" t="s">
        <v>123</v>
      </c>
      <c r="BM289" s="149" t="s">
        <v>276</v>
      </c>
    </row>
    <row r="290" spans="1:65" s="2" customFormat="1" ht="24.2" customHeight="1">
      <c r="A290" s="30"/>
      <c r="B290" s="137"/>
      <c r="C290" s="138" t="s">
        <v>277</v>
      </c>
      <c r="D290" s="138" t="s">
        <v>119</v>
      </c>
      <c r="E290" s="139" t="s">
        <v>278</v>
      </c>
      <c r="F290" s="140" t="s">
        <v>279</v>
      </c>
      <c r="G290" s="141" t="s">
        <v>152</v>
      </c>
      <c r="H290" s="142">
        <v>135</v>
      </c>
      <c r="I290" s="143"/>
      <c r="J290" s="143">
        <f>ROUND(I290*H290,2)</f>
        <v>0</v>
      </c>
      <c r="K290" s="144"/>
      <c r="L290" s="31"/>
      <c r="M290" s="145" t="s">
        <v>1</v>
      </c>
      <c r="N290" s="146" t="s">
        <v>40</v>
      </c>
      <c r="O290" s="147">
        <v>2E-3</v>
      </c>
      <c r="P290" s="147">
        <f>O290*H290</f>
        <v>0.27</v>
      </c>
      <c r="Q290" s="147">
        <v>0</v>
      </c>
      <c r="R290" s="147">
        <f>Q290*H290</f>
        <v>0</v>
      </c>
      <c r="S290" s="147">
        <v>0</v>
      </c>
      <c r="T290" s="148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49" t="s">
        <v>123</v>
      </c>
      <c r="AT290" s="149" t="s">
        <v>119</v>
      </c>
      <c r="AU290" s="149" t="s">
        <v>82</v>
      </c>
      <c r="AY290" s="18" t="s">
        <v>116</v>
      </c>
      <c r="BE290" s="150">
        <f>IF(N290="základní",J290,0)</f>
        <v>0</v>
      </c>
      <c r="BF290" s="150">
        <f>IF(N290="snížená",J290,0)</f>
        <v>0</v>
      </c>
      <c r="BG290" s="150">
        <f>IF(N290="zákl. přenesená",J290,0)</f>
        <v>0</v>
      </c>
      <c r="BH290" s="150">
        <f>IF(N290="sníž. přenesená",J290,0)</f>
        <v>0</v>
      </c>
      <c r="BI290" s="150">
        <f>IF(N290="nulová",J290,0)</f>
        <v>0</v>
      </c>
      <c r="BJ290" s="18" t="s">
        <v>80</v>
      </c>
      <c r="BK290" s="150">
        <f>ROUND(I290*H290,2)</f>
        <v>0</v>
      </c>
      <c r="BL290" s="18" t="s">
        <v>123</v>
      </c>
      <c r="BM290" s="149" t="s">
        <v>280</v>
      </c>
    </row>
    <row r="291" spans="1:65" s="12" customFormat="1" ht="22.9" customHeight="1">
      <c r="B291" s="125"/>
      <c r="D291" s="126" t="s">
        <v>74</v>
      </c>
      <c r="E291" s="135" t="s">
        <v>281</v>
      </c>
      <c r="F291" s="135" t="s">
        <v>282</v>
      </c>
      <c r="J291" s="136">
        <f>BK291</f>
        <v>0</v>
      </c>
      <c r="L291" s="125"/>
      <c r="M291" s="129"/>
      <c r="N291" s="130"/>
      <c r="O291" s="130"/>
      <c r="P291" s="131">
        <f>SUM(P292:P308)</f>
        <v>151.20309900000001</v>
      </c>
      <c r="Q291" s="130"/>
      <c r="R291" s="131">
        <f>SUM(R292:R308)</f>
        <v>0</v>
      </c>
      <c r="S291" s="130"/>
      <c r="T291" s="132">
        <f>SUM(T292:T308)</f>
        <v>0</v>
      </c>
      <c r="AR291" s="126" t="s">
        <v>80</v>
      </c>
      <c r="AT291" s="133" t="s">
        <v>74</v>
      </c>
      <c r="AU291" s="133" t="s">
        <v>80</v>
      </c>
      <c r="AY291" s="126" t="s">
        <v>116</v>
      </c>
      <c r="BK291" s="134">
        <f>SUM(BK292:BK308)</f>
        <v>0</v>
      </c>
    </row>
    <row r="292" spans="1:65" s="2" customFormat="1" ht="33" customHeight="1">
      <c r="A292" s="30"/>
      <c r="B292" s="137"/>
      <c r="C292" s="138" t="s">
        <v>283</v>
      </c>
      <c r="D292" s="138" t="s">
        <v>119</v>
      </c>
      <c r="E292" s="139" t="s">
        <v>284</v>
      </c>
      <c r="F292" s="140" t="s">
        <v>285</v>
      </c>
      <c r="G292" s="141" t="s">
        <v>202</v>
      </c>
      <c r="H292" s="142">
        <v>74.709000000000003</v>
      </c>
      <c r="I292" s="143"/>
      <c r="J292" s="143">
        <f>ROUND(I292*H292,2)</f>
        <v>0</v>
      </c>
      <c r="K292" s="144"/>
      <c r="L292" s="31"/>
      <c r="M292" s="145" t="s">
        <v>1</v>
      </c>
      <c r="N292" s="146" t="s">
        <v>40</v>
      </c>
      <c r="O292" s="147">
        <v>1.58</v>
      </c>
      <c r="P292" s="147">
        <f>O292*H292</f>
        <v>118.04022000000001</v>
      </c>
      <c r="Q292" s="147">
        <v>0</v>
      </c>
      <c r="R292" s="147">
        <f>Q292*H292</f>
        <v>0</v>
      </c>
      <c r="S292" s="147">
        <v>0</v>
      </c>
      <c r="T292" s="148">
        <f>S292*H292</f>
        <v>0</v>
      </c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R292" s="149" t="s">
        <v>123</v>
      </c>
      <c r="AT292" s="149" t="s">
        <v>119</v>
      </c>
      <c r="AU292" s="149" t="s">
        <v>82</v>
      </c>
      <c r="AY292" s="18" t="s">
        <v>116</v>
      </c>
      <c r="BE292" s="150">
        <f>IF(N292="základní",J292,0)</f>
        <v>0</v>
      </c>
      <c r="BF292" s="150">
        <f>IF(N292="snížená",J292,0)</f>
        <v>0</v>
      </c>
      <c r="BG292" s="150">
        <f>IF(N292="zákl. přenesená",J292,0)</f>
        <v>0</v>
      </c>
      <c r="BH292" s="150">
        <f>IF(N292="sníž. přenesená",J292,0)</f>
        <v>0</v>
      </c>
      <c r="BI292" s="150">
        <f>IF(N292="nulová",J292,0)</f>
        <v>0</v>
      </c>
      <c r="BJ292" s="18" t="s">
        <v>80</v>
      </c>
      <c r="BK292" s="150">
        <f>ROUND(I292*H292,2)</f>
        <v>0</v>
      </c>
      <c r="BL292" s="18" t="s">
        <v>123</v>
      </c>
      <c r="BM292" s="149" t="s">
        <v>286</v>
      </c>
    </row>
    <row r="293" spans="1:65" s="2" customFormat="1" ht="21.75" customHeight="1">
      <c r="A293" s="30"/>
      <c r="B293" s="137"/>
      <c r="C293" s="138" t="s">
        <v>287</v>
      </c>
      <c r="D293" s="138" t="s">
        <v>119</v>
      </c>
      <c r="E293" s="139" t="s">
        <v>288</v>
      </c>
      <c r="F293" s="140" t="s">
        <v>289</v>
      </c>
      <c r="G293" s="141" t="s">
        <v>290</v>
      </c>
      <c r="H293" s="142">
        <v>16</v>
      </c>
      <c r="I293" s="143"/>
      <c r="J293" s="143">
        <f>ROUND(I293*H293,2)</f>
        <v>0</v>
      </c>
      <c r="K293" s="144"/>
      <c r="L293" s="31"/>
      <c r="M293" s="145" t="s">
        <v>1</v>
      </c>
      <c r="N293" s="146" t="s">
        <v>40</v>
      </c>
      <c r="O293" s="147">
        <v>1.4610000000000001</v>
      </c>
      <c r="P293" s="147">
        <f>O293*H293</f>
        <v>23.376000000000001</v>
      </c>
      <c r="Q293" s="147">
        <v>0</v>
      </c>
      <c r="R293" s="147">
        <f>Q293*H293</f>
        <v>0</v>
      </c>
      <c r="S293" s="147">
        <v>0</v>
      </c>
      <c r="T293" s="148">
        <f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49" t="s">
        <v>123</v>
      </c>
      <c r="AT293" s="149" t="s">
        <v>119</v>
      </c>
      <c r="AU293" s="149" t="s">
        <v>82</v>
      </c>
      <c r="AY293" s="18" t="s">
        <v>116</v>
      </c>
      <c r="BE293" s="150">
        <f>IF(N293="základní",J293,0)</f>
        <v>0</v>
      </c>
      <c r="BF293" s="150">
        <f>IF(N293="snížená",J293,0)</f>
        <v>0</v>
      </c>
      <c r="BG293" s="150">
        <f>IF(N293="zákl. přenesená",J293,0)</f>
        <v>0</v>
      </c>
      <c r="BH293" s="150">
        <f>IF(N293="sníž. přenesená",J293,0)</f>
        <v>0</v>
      </c>
      <c r="BI293" s="150">
        <f>IF(N293="nulová",J293,0)</f>
        <v>0</v>
      </c>
      <c r="BJ293" s="18" t="s">
        <v>80</v>
      </c>
      <c r="BK293" s="150">
        <f>ROUND(I293*H293,2)</f>
        <v>0</v>
      </c>
      <c r="BL293" s="18" t="s">
        <v>123</v>
      </c>
      <c r="BM293" s="149" t="s">
        <v>291</v>
      </c>
    </row>
    <row r="294" spans="1:65" s="13" customFormat="1" ht="11.25">
      <c r="B294" s="151"/>
      <c r="D294" s="152" t="s">
        <v>125</v>
      </c>
      <c r="E294" s="153" t="s">
        <v>1</v>
      </c>
      <c r="F294" s="154" t="s">
        <v>126</v>
      </c>
      <c r="H294" s="153" t="s">
        <v>1</v>
      </c>
      <c r="L294" s="151"/>
      <c r="M294" s="155"/>
      <c r="N294" s="156"/>
      <c r="O294" s="156"/>
      <c r="P294" s="156"/>
      <c r="Q294" s="156"/>
      <c r="R294" s="156"/>
      <c r="S294" s="156"/>
      <c r="T294" s="157"/>
      <c r="AT294" s="153" t="s">
        <v>125</v>
      </c>
      <c r="AU294" s="153" t="s">
        <v>82</v>
      </c>
      <c r="AV294" s="13" t="s">
        <v>80</v>
      </c>
      <c r="AW294" s="13" t="s">
        <v>30</v>
      </c>
      <c r="AX294" s="13" t="s">
        <v>75</v>
      </c>
      <c r="AY294" s="153" t="s">
        <v>116</v>
      </c>
    </row>
    <row r="295" spans="1:65" s="13" customFormat="1" ht="11.25">
      <c r="B295" s="151"/>
      <c r="D295" s="152" t="s">
        <v>125</v>
      </c>
      <c r="E295" s="153" t="s">
        <v>1</v>
      </c>
      <c r="F295" s="154" t="s">
        <v>127</v>
      </c>
      <c r="H295" s="153" t="s">
        <v>1</v>
      </c>
      <c r="L295" s="151"/>
      <c r="M295" s="155"/>
      <c r="N295" s="156"/>
      <c r="O295" s="156"/>
      <c r="P295" s="156"/>
      <c r="Q295" s="156"/>
      <c r="R295" s="156"/>
      <c r="S295" s="156"/>
      <c r="T295" s="157"/>
      <c r="AT295" s="153" t="s">
        <v>125</v>
      </c>
      <c r="AU295" s="153" t="s">
        <v>82</v>
      </c>
      <c r="AV295" s="13" t="s">
        <v>80</v>
      </c>
      <c r="AW295" s="13" t="s">
        <v>30</v>
      </c>
      <c r="AX295" s="13" t="s">
        <v>75</v>
      </c>
      <c r="AY295" s="153" t="s">
        <v>116</v>
      </c>
    </row>
    <row r="296" spans="1:65" s="13" customFormat="1" ht="11.25">
      <c r="B296" s="151"/>
      <c r="D296" s="152" t="s">
        <v>125</v>
      </c>
      <c r="E296" s="153" t="s">
        <v>1</v>
      </c>
      <c r="F296" s="154" t="s">
        <v>128</v>
      </c>
      <c r="H296" s="153" t="s">
        <v>1</v>
      </c>
      <c r="L296" s="151"/>
      <c r="M296" s="155"/>
      <c r="N296" s="156"/>
      <c r="O296" s="156"/>
      <c r="P296" s="156"/>
      <c r="Q296" s="156"/>
      <c r="R296" s="156"/>
      <c r="S296" s="156"/>
      <c r="T296" s="157"/>
      <c r="AT296" s="153" t="s">
        <v>125</v>
      </c>
      <c r="AU296" s="153" t="s">
        <v>82</v>
      </c>
      <c r="AV296" s="13" t="s">
        <v>80</v>
      </c>
      <c r="AW296" s="13" t="s">
        <v>30</v>
      </c>
      <c r="AX296" s="13" t="s">
        <v>75</v>
      </c>
      <c r="AY296" s="153" t="s">
        <v>116</v>
      </c>
    </row>
    <row r="297" spans="1:65" s="13" customFormat="1" ht="11.25">
      <c r="B297" s="151"/>
      <c r="D297" s="152" t="s">
        <v>125</v>
      </c>
      <c r="E297" s="153" t="s">
        <v>1</v>
      </c>
      <c r="F297" s="154" t="s">
        <v>129</v>
      </c>
      <c r="H297" s="153" t="s">
        <v>1</v>
      </c>
      <c r="L297" s="151"/>
      <c r="M297" s="155"/>
      <c r="N297" s="156"/>
      <c r="O297" s="156"/>
      <c r="P297" s="156"/>
      <c r="Q297" s="156"/>
      <c r="R297" s="156"/>
      <c r="S297" s="156"/>
      <c r="T297" s="157"/>
      <c r="AT297" s="153" t="s">
        <v>125</v>
      </c>
      <c r="AU297" s="153" t="s">
        <v>82</v>
      </c>
      <c r="AV297" s="13" t="s">
        <v>80</v>
      </c>
      <c r="AW297" s="13" t="s">
        <v>30</v>
      </c>
      <c r="AX297" s="13" t="s">
        <v>75</v>
      </c>
      <c r="AY297" s="153" t="s">
        <v>116</v>
      </c>
    </row>
    <row r="298" spans="1:65" s="13" customFormat="1" ht="11.25">
      <c r="B298" s="151"/>
      <c r="D298" s="152" t="s">
        <v>125</v>
      </c>
      <c r="E298" s="153" t="s">
        <v>1</v>
      </c>
      <c r="F298" s="154" t="s">
        <v>130</v>
      </c>
      <c r="H298" s="153" t="s">
        <v>1</v>
      </c>
      <c r="L298" s="151"/>
      <c r="M298" s="155"/>
      <c r="N298" s="156"/>
      <c r="O298" s="156"/>
      <c r="P298" s="156"/>
      <c r="Q298" s="156"/>
      <c r="R298" s="156"/>
      <c r="S298" s="156"/>
      <c r="T298" s="157"/>
      <c r="AT298" s="153" t="s">
        <v>125</v>
      </c>
      <c r="AU298" s="153" t="s">
        <v>82</v>
      </c>
      <c r="AV298" s="13" t="s">
        <v>80</v>
      </c>
      <c r="AW298" s="13" t="s">
        <v>30</v>
      </c>
      <c r="AX298" s="13" t="s">
        <v>75</v>
      </c>
      <c r="AY298" s="153" t="s">
        <v>116</v>
      </c>
    </row>
    <row r="299" spans="1:65" s="13" customFormat="1" ht="11.25">
      <c r="B299" s="151"/>
      <c r="D299" s="152" t="s">
        <v>125</v>
      </c>
      <c r="E299" s="153" t="s">
        <v>1</v>
      </c>
      <c r="F299" s="154" t="s">
        <v>131</v>
      </c>
      <c r="H299" s="153" t="s">
        <v>1</v>
      </c>
      <c r="L299" s="151"/>
      <c r="M299" s="155"/>
      <c r="N299" s="156"/>
      <c r="O299" s="156"/>
      <c r="P299" s="156"/>
      <c r="Q299" s="156"/>
      <c r="R299" s="156"/>
      <c r="S299" s="156"/>
      <c r="T299" s="157"/>
      <c r="AT299" s="153" t="s">
        <v>125</v>
      </c>
      <c r="AU299" s="153" t="s">
        <v>82</v>
      </c>
      <c r="AV299" s="13" t="s">
        <v>80</v>
      </c>
      <c r="AW299" s="13" t="s">
        <v>30</v>
      </c>
      <c r="AX299" s="13" t="s">
        <v>75</v>
      </c>
      <c r="AY299" s="153" t="s">
        <v>116</v>
      </c>
    </row>
    <row r="300" spans="1:65" s="14" customFormat="1" ht="11.25">
      <c r="B300" s="158"/>
      <c r="D300" s="152" t="s">
        <v>125</v>
      </c>
      <c r="E300" s="159" t="s">
        <v>1</v>
      </c>
      <c r="F300" s="160" t="s">
        <v>220</v>
      </c>
      <c r="H300" s="161">
        <v>16</v>
      </c>
      <c r="L300" s="158"/>
      <c r="M300" s="162"/>
      <c r="N300" s="163"/>
      <c r="O300" s="163"/>
      <c r="P300" s="163"/>
      <c r="Q300" s="163"/>
      <c r="R300" s="163"/>
      <c r="S300" s="163"/>
      <c r="T300" s="164"/>
      <c r="AT300" s="159" t="s">
        <v>125</v>
      </c>
      <c r="AU300" s="159" t="s">
        <v>82</v>
      </c>
      <c r="AV300" s="14" t="s">
        <v>82</v>
      </c>
      <c r="AW300" s="14" t="s">
        <v>30</v>
      </c>
      <c r="AX300" s="14" t="s">
        <v>75</v>
      </c>
      <c r="AY300" s="159" t="s">
        <v>116</v>
      </c>
    </row>
    <row r="301" spans="1:65" s="15" customFormat="1" ht="11.25">
      <c r="B301" s="165"/>
      <c r="D301" s="152" t="s">
        <v>125</v>
      </c>
      <c r="E301" s="166" t="s">
        <v>1</v>
      </c>
      <c r="F301" s="167" t="s">
        <v>133</v>
      </c>
      <c r="H301" s="168">
        <v>16</v>
      </c>
      <c r="L301" s="165"/>
      <c r="M301" s="169"/>
      <c r="N301" s="170"/>
      <c r="O301" s="170"/>
      <c r="P301" s="170"/>
      <c r="Q301" s="170"/>
      <c r="R301" s="170"/>
      <c r="S301" s="170"/>
      <c r="T301" s="171"/>
      <c r="AT301" s="166" t="s">
        <v>125</v>
      </c>
      <c r="AU301" s="166" t="s">
        <v>82</v>
      </c>
      <c r="AV301" s="15" t="s">
        <v>123</v>
      </c>
      <c r="AW301" s="15" t="s">
        <v>30</v>
      </c>
      <c r="AX301" s="15" t="s">
        <v>80</v>
      </c>
      <c r="AY301" s="166" t="s">
        <v>116</v>
      </c>
    </row>
    <row r="302" spans="1:65" s="2" customFormat="1" ht="24.2" customHeight="1">
      <c r="A302" s="30"/>
      <c r="B302" s="137"/>
      <c r="C302" s="138" t="s">
        <v>292</v>
      </c>
      <c r="D302" s="138" t="s">
        <v>119</v>
      </c>
      <c r="E302" s="139" t="s">
        <v>293</v>
      </c>
      <c r="F302" s="140" t="s">
        <v>294</v>
      </c>
      <c r="G302" s="141" t="s">
        <v>290</v>
      </c>
      <c r="H302" s="142">
        <v>320</v>
      </c>
      <c r="I302" s="143"/>
      <c r="J302" s="143">
        <f>ROUND(I302*H302,2)</f>
        <v>0</v>
      </c>
      <c r="K302" s="144"/>
      <c r="L302" s="31"/>
      <c r="M302" s="145" t="s">
        <v>1</v>
      </c>
      <c r="N302" s="146" t="s">
        <v>40</v>
      </c>
      <c r="O302" s="147">
        <v>0</v>
      </c>
      <c r="P302" s="147">
        <f>O302*H302</f>
        <v>0</v>
      </c>
      <c r="Q302" s="147">
        <v>0</v>
      </c>
      <c r="R302" s="147">
        <f>Q302*H302</f>
        <v>0</v>
      </c>
      <c r="S302" s="147">
        <v>0</v>
      </c>
      <c r="T302" s="148">
        <f>S302*H302</f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149" t="s">
        <v>123</v>
      </c>
      <c r="AT302" s="149" t="s">
        <v>119</v>
      </c>
      <c r="AU302" s="149" t="s">
        <v>82</v>
      </c>
      <c r="AY302" s="18" t="s">
        <v>116</v>
      </c>
      <c r="BE302" s="150">
        <f>IF(N302="základní",J302,0)</f>
        <v>0</v>
      </c>
      <c r="BF302" s="150">
        <f>IF(N302="snížená",J302,0)</f>
        <v>0</v>
      </c>
      <c r="BG302" s="150">
        <f>IF(N302="zákl. přenesená",J302,0)</f>
        <v>0</v>
      </c>
      <c r="BH302" s="150">
        <f>IF(N302="sníž. přenesená",J302,0)</f>
        <v>0</v>
      </c>
      <c r="BI302" s="150">
        <f>IF(N302="nulová",J302,0)</f>
        <v>0</v>
      </c>
      <c r="BJ302" s="18" t="s">
        <v>80</v>
      </c>
      <c r="BK302" s="150">
        <f>ROUND(I302*H302,2)</f>
        <v>0</v>
      </c>
      <c r="BL302" s="18" t="s">
        <v>123</v>
      </c>
      <c r="BM302" s="149" t="s">
        <v>295</v>
      </c>
    </row>
    <row r="303" spans="1:65" s="14" customFormat="1" ht="11.25">
      <c r="B303" s="158"/>
      <c r="D303" s="152" t="s">
        <v>125</v>
      </c>
      <c r="F303" s="160" t="s">
        <v>296</v>
      </c>
      <c r="H303" s="161">
        <v>320</v>
      </c>
      <c r="L303" s="158"/>
      <c r="M303" s="162"/>
      <c r="N303" s="163"/>
      <c r="O303" s="163"/>
      <c r="P303" s="163"/>
      <c r="Q303" s="163"/>
      <c r="R303" s="163"/>
      <c r="S303" s="163"/>
      <c r="T303" s="164"/>
      <c r="AT303" s="159" t="s">
        <v>125</v>
      </c>
      <c r="AU303" s="159" t="s">
        <v>82</v>
      </c>
      <c r="AV303" s="14" t="s">
        <v>82</v>
      </c>
      <c r="AW303" s="14" t="s">
        <v>3</v>
      </c>
      <c r="AX303" s="14" t="s">
        <v>80</v>
      </c>
      <c r="AY303" s="159" t="s">
        <v>116</v>
      </c>
    </row>
    <row r="304" spans="1:65" s="2" customFormat="1" ht="24.2" customHeight="1">
      <c r="A304" s="30"/>
      <c r="B304" s="137"/>
      <c r="C304" s="138" t="s">
        <v>297</v>
      </c>
      <c r="D304" s="138" t="s">
        <v>119</v>
      </c>
      <c r="E304" s="139" t="s">
        <v>298</v>
      </c>
      <c r="F304" s="140" t="s">
        <v>299</v>
      </c>
      <c r="G304" s="141" t="s">
        <v>202</v>
      </c>
      <c r="H304" s="142">
        <v>74.709000000000003</v>
      </c>
      <c r="I304" s="143"/>
      <c r="J304" s="143">
        <f>ROUND(I304*H304,2)</f>
        <v>0</v>
      </c>
      <c r="K304" s="144"/>
      <c r="L304" s="31"/>
      <c r="M304" s="145" t="s">
        <v>1</v>
      </c>
      <c r="N304" s="146" t="s">
        <v>40</v>
      </c>
      <c r="O304" s="147">
        <v>0.125</v>
      </c>
      <c r="P304" s="147">
        <f>O304*H304</f>
        <v>9.3386250000000004</v>
      </c>
      <c r="Q304" s="147">
        <v>0</v>
      </c>
      <c r="R304" s="147">
        <f>Q304*H304</f>
        <v>0</v>
      </c>
      <c r="S304" s="147">
        <v>0</v>
      </c>
      <c r="T304" s="148">
        <f>S304*H304</f>
        <v>0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149" t="s">
        <v>123</v>
      </c>
      <c r="AT304" s="149" t="s">
        <v>119</v>
      </c>
      <c r="AU304" s="149" t="s">
        <v>82</v>
      </c>
      <c r="AY304" s="18" t="s">
        <v>116</v>
      </c>
      <c r="BE304" s="150">
        <f>IF(N304="základní",J304,0)</f>
        <v>0</v>
      </c>
      <c r="BF304" s="150">
        <f>IF(N304="snížená",J304,0)</f>
        <v>0</v>
      </c>
      <c r="BG304" s="150">
        <f>IF(N304="zákl. přenesená",J304,0)</f>
        <v>0</v>
      </c>
      <c r="BH304" s="150">
        <f>IF(N304="sníž. přenesená",J304,0)</f>
        <v>0</v>
      </c>
      <c r="BI304" s="150">
        <f>IF(N304="nulová",J304,0)</f>
        <v>0</v>
      </c>
      <c r="BJ304" s="18" t="s">
        <v>80</v>
      </c>
      <c r="BK304" s="150">
        <f>ROUND(I304*H304,2)</f>
        <v>0</v>
      </c>
      <c r="BL304" s="18" t="s">
        <v>123</v>
      </c>
      <c r="BM304" s="149" t="s">
        <v>300</v>
      </c>
    </row>
    <row r="305" spans="1:65" s="2" customFormat="1" ht="24.2" customHeight="1">
      <c r="A305" s="30"/>
      <c r="B305" s="137"/>
      <c r="C305" s="138" t="s">
        <v>301</v>
      </c>
      <c r="D305" s="138" t="s">
        <v>119</v>
      </c>
      <c r="E305" s="139" t="s">
        <v>302</v>
      </c>
      <c r="F305" s="140" t="s">
        <v>303</v>
      </c>
      <c r="G305" s="141" t="s">
        <v>202</v>
      </c>
      <c r="H305" s="142">
        <v>74.709000000000003</v>
      </c>
      <c r="I305" s="143"/>
      <c r="J305" s="143">
        <f>ROUND(I305*H305,2)</f>
        <v>0</v>
      </c>
      <c r="K305" s="144"/>
      <c r="L305" s="31"/>
      <c r="M305" s="145" t="s">
        <v>1</v>
      </c>
      <c r="N305" s="146" t="s">
        <v>40</v>
      </c>
      <c r="O305" s="147">
        <v>6.0000000000000001E-3</v>
      </c>
      <c r="P305" s="147">
        <f>O305*H305</f>
        <v>0.44825400000000004</v>
      </c>
      <c r="Q305" s="147">
        <v>0</v>
      </c>
      <c r="R305" s="147">
        <f>Q305*H305</f>
        <v>0</v>
      </c>
      <c r="S305" s="147">
        <v>0</v>
      </c>
      <c r="T305" s="148">
        <f>S305*H305</f>
        <v>0</v>
      </c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R305" s="149" t="s">
        <v>123</v>
      </c>
      <c r="AT305" s="149" t="s">
        <v>119</v>
      </c>
      <c r="AU305" s="149" t="s">
        <v>82</v>
      </c>
      <c r="AY305" s="18" t="s">
        <v>116</v>
      </c>
      <c r="BE305" s="150">
        <f>IF(N305="základní",J305,0)</f>
        <v>0</v>
      </c>
      <c r="BF305" s="150">
        <f>IF(N305="snížená",J305,0)</f>
        <v>0</v>
      </c>
      <c r="BG305" s="150">
        <f>IF(N305="zákl. přenesená",J305,0)</f>
        <v>0</v>
      </c>
      <c r="BH305" s="150">
        <f>IF(N305="sníž. přenesená",J305,0)</f>
        <v>0</v>
      </c>
      <c r="BI305" s="150">
        <f>IF(N305="nulová",J305,0)</f>
        <v>0</v>
      </c>
      <c r="BJ305" s="18" t="s">
        <v>80</v>
      </c>
      <c r="BK305" s="150">
        <f>ROUND(I305*H305,2)</f>
        <v>0</v>
      </c>
      <c r="BL305" s="18" t="s">
        <v>123</v>
      </c>
      <c r="BM305" s="149" t="s">
        <v>304</v>
      </c>
    </row>
    <row r="306" spans="1:65" s="2" customFormat="1" ht="37.9" customHeight="1">
      <c r="A306" s="30"/>
      <c r="B306" s="137"/>
      <c r="C306" s="138" t="s">
        <v>305</v>
      </c>
      <c r="D306" s="138" t="s">
        <v>119</v>
      </c>
      <c r="E306" s="139" t="s">
        <v>306</v>
      </c>
      <c r="F306" s="140" t="s">
        <v>307</v>
      </c>
      <c r="G306" s="141" t="s">
        <v>202</v>
      </c>
      <c r="H306" s="142">
        <v>1.601</v>
      </c>
      <c r="I306" s="143"/>
      <c r="J306" s="143">
        <f>ROUND(I306*H306,2)</f>
        <v>0</v>
      </c>
      <c r="K306" s="144"/>
      <c r="L306" s="31"/>
      <c r="M306" s="145" t="s">
        <v>1</v>
      </c>
      <c r="N306" s="146" t="s">
        <v>40</v>
      </c>
      <c r="O306" s="147">
        <v>0</v>
      </c>
      <c r="P306" s="147">
        <f>O306*H306</f>
        <v>0</v>
      </c>
      <c r="Q306" s="147">
        <v>0</v>
      </c>
      <c r="R306" s="147">
        <f>Q306*H306</f>
        <v>0</v>
      </c>
      <c r="S306" s="147">
        <v>0</v>
      </c>
      <c r="T306" s="148">
        <f>S306*H306</f>
        <v>0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149" t="s">
        <v>123</v>
      </c>
      <c r="AT306" s="149" t="s">
        <v>119</v>
      </c>
      <c r="AU306" s="149" t="s">
        <v>82</v>
      </c>
      <c r="AY306" s="18" t="s">
        <v>116</v>
      </c>
      <c r="BE306" s="150">
        <f>IF(N306="základní",J306,0)</f>
        <v>0</v>
      </c>
      <c r="BF306" s="150">
        <f>IF(N306="snížená",J306,0)</f>
        <v>0</v>
      </c>
      <c r="BG306" s="150">
        <f>IF(N306="zákl. přenesená",J306,0)</f>
        <v>0</v>
      </c>
      <c r="BH306" s="150">
        <f>IF(N306="sníž. přenesená",J306,0)</f>
        <v>0</v>
      </c>
      <c r="BI306" s="150">
        <f>IF(N306="nulová",J306,0)</f>
        <v>0</v>
      </c>
      <c r="BJ306" s="18" t="s">
        <v>80</v>
      </c>
      <c r="BK306" s="150">
        <f>ROUND(I306*H306,2)</f>
        <v>0</v>
      </c>
      <c r="BL306" s="18" t="s">
        <v>123</v>
      </c>
      <c r="BM306" s="149" t="s">
        <v>308</v>
      </c>
    </row>
    <row r="307" spans="1:65" s="2" customFormat="1" ht="33" customHeight="1">
      <c r="A307" s="30"/>
      <c r="B307" s="137"/>
      <c r="C307" s="138" t="s">
        <v>309</v>
      </c>
      <c r="D307" s="138" t="s">
        <v>119</v>
      </c>
      <c r="E307" s="139" t="s">
        <v>310</v>
      </c>
      <c r="F307" s="140" t="s">
        <v>311</v>
      </c>
      <c r="G307" s="141" t="s">
        <v>202</v>
      </c>
      <c r="H307" s="142">
        <v>73.108000000000004</v>
      </c>
      <c r="I307" s="143"/>
      <c r="J307" s="143">
        <f>ROUND(I307*H307,2)</f>
        <v>0</v>
      </c>
      <c r="K307" s="144"/>
      <c r="L307" s="31"/>
      <c r="M307" s="145" t="s">
        <v>1</v>
      </c>
      <c r="N307" s="146" t="s">
        <v>40</v>
      </c>
      <c r="O307" s="147">
        <v>0</v>
      </c>
      <c r="P307" s="147">
        <f>O307*H307</f>
        <v>0</v>
      </c>
      <c r="Q307" s="147">
        <v>0</v>
      </c>
      <c r="R307" s="147">
        <f>Q307*H307</f>
        <v>0</v>
      </c>
      <c r="S307" s="147">
        <v>0</v>
      </c>
      <c r="T307" s="148">
        <f>S307*H307</f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149" t="s">
        <v>123</v>
      </c>
      <c r="AT307" s="149" t="s">
        <v>119</v>
      </c>
      <c r="AU307" s="149" t="s">
        <v>82</v>
      </c>
      <c r="AY307" s="18" t="s">
        <v>116</v>
      </c>
      <c r="BE307" s="150">
        <f>IF(N307="základní",J307,0)</f>
        <v>0</v>
      </c>
      <c r="BF307" s="150">
        <f>IF(N307="snížená",J307,0)</f>
        <v>0</v>
      </c>
      <c r="BG307" s="150">
        <f>IF(N307="zákl. přenesená",J307,0)</f>
        <v>0</v>
      </c>
      <c r="BH307" s="150">
        <f>IF(N307="sníž. přenesená",J307,0)</f>
        <v>0</v>
      </c>
      <c r="BI307" s="150">
        <f>IF(N307="nulová",J307,0)</f>
        <v>0</v>
      </c>
      <c r="BJ307" s="18" t="s">
        <v>80</v>
      </c>
      <c r="BK307" s="150">
        <f>ROUND(I307*H307,2)</f>
        <v>0</v>
      </c>
      <c r="BL307" s="18" t="s">
        <v>123</v>
      </c>
      <c r="BM307" s="149" t="s">
        <v>312</v>
      </c>
    </row>
    <row r="308" spans="1:65" s="14" customFormat="1" ht="11.25">
      <c r="B308" s="158"/>
      <c r="D308" s="152" t="s">
        <v>125</v>
      </c>
      <c r="E308" s="159" t="s">
        <v>1</v>
      </c>
      <c r="F308" s="160" t="s">
        <v>313</v>
      </c>
      <c r="H308" s="161">
        <v>73.108000000000004</v>
      </c>
      <c r="L308" s="158"/>
      <c r="M308" s="162"/>
      <c r="N308" s="163"/>
      <c r="O308" s="163"/>
      <c r="P308" s="163"/>
      <c r="Q308" s="163"/>
      <c r="R308" s="163"/>
      <c r="S308" s="163"/>
      <c r="T308" s="164"/>
      <c r="AT308" s="159" t="s">
        <v>125</v>
      </c>
      <c r="AU308" s="159" t="s">
        <v>82</v>
      </c>
      <c r="AV308" s="14" t="s">
        <v>82</v>
      </c>
      <c r="AW308" s="14" t="s">
        <v>30</v>
      </c>
      <c r="AX308" s="14" t="s">
        <v>80</v>
      </c>
      <c r="AY308" s="159" t="s">
        <v>116</v>
      </c>
    </row>
    <row r="309" spans="1:65" s="12" customFormat="1" ht="22.9" customHeight="1">
      <c r="B309" s="125"/>
      <c r="D309" s="126" t="s">
        <v>74</v>
      </c>
      <c r="E309" s="135" t="s">
        <v>314</v>
      </c>
      <c r="F309" s="135" t="s">
        <v>315</v>
      </c>
      <c r="J309" s="136">
        <f>BK309</f>
        <v>0</v>
      </c>
      <c r="L309" s="125"/>
      <c r="M309" s="129"/>
      <c r="N309" s="130"/>
      <c r="O309" s="130"/>
      <c r="P309" s="131">
        <f>P310</f>
        <v>25.189298999999998</v>
      </c>
      <c r="Q309" s="130"/>
      <c r="R309" s="131">
        <f>R310</f>
        <v>0</v>
      </c>
      <c r="S309" s="130"/>
      <c r="T309" s="132">
        <f>T310</f>
        <v>0</v>
      </c>
      <c r="AR309" s="126" t="s">
        <v>80</v>
      </c>
      <c r="AT309" s="133" t="s">
        <v>74</v>
      </c>
      <c r="AU309" s="133" t="s">
        <v>80</v>
      </c>
      <c r="AY309" s="126" t="s">
        <v>116</v>
      </c>
      <c r="BK309" s="134">
        <f>BK310</f>
        <v>0</v>
      </c>
    </row>
    <row r="310" spans="1:65" s="2" customFormat="1" ht="24.2" customHeight="1">
      <c r="A310" s="30"/>
      <c r="B310" s="137"/>
      <c r="C310" s="138" t="s">
        <v>316</v>
      </c>
      <c r="D310" s="138" t="s">
        <v>119</v>
      </c>
      <c r="E310" s="139" t="s">
        <v>317</v>
      </c>
      <c r="F310" s="140" t="s">
        <v>318</v>
      </c>
      <c r="G310" s="141" t="s">
        <v>202</v>
      </c>
      <c r="H310" s="142">
        <v>8.1809999999999992</v>
      </c>
      <c r="I310" s="143"/>
      <c r="J310" s="143">
        <f>ROUND(I310*H310,2)</f>
        <v>0</v>
      </c>
      <c r="K310" s="144"/>
      <c r="L310" s="31"/>
      <c r="M310" s="145" t="s">
        <v>1</v>
      </c>
      <c r="N310" s="146" t="s">
        <v>40</v>
      </c>
      <c r="O310" s="147">
        <v>3.0790000000000002</v>
      </c>
      <c r="P310" s="147">
        <f>O310*H310</f>
        <v>25.189298999999998</v>
      </c>
      <c r="Q310" s="147">
        <v>0</v>
      </c>
      <c r="R310" s="147">
        <f>Q310*H310</f>
        <v>0</v>
      </c>
      <c r="S310" s="147">
        <v>0</v>
      </c>
      <c r="T310" s="148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49" t="s">
        <v>123</v>
      </c>
      <c r="AT310" s="149" t="s">
        <v>119</v>
      </c>
      <c r="AU310" s="149" t="s">
        <v>82</v>
      </c>
      <c r="AY310" s="18" t="s">
        <v>116</v>
      </c>
      <c r="BE310" s="150">
        <f>IF(N310="základní",J310,0)</f>
        <v>0</v>
      </c>
      <c r="BF310" s="150">
        <f>IF(N310="snížená",J310,0)</f>
        <v>0</v>
      </c>
      <c r="BG310" s="150">
        <f>IF(N310="zákl. přenesená",J310,0)</f>
        <v>0</v>
      </c>
      <c r="BH310" s="150">
        <f>IF(N310="sníž. přenesená",J310,0)</f>
        <v>0</v>
      </c>
      <c r="BI310" s="150">
        <f>IF(N310="nulová",J310,0)</f>
        <v>0</v>
      </c>
      <c r="BJ310" s="18" t="s">
        <v>80</v>
      </c>
      <c r="BK310" s="150">
        <f>ROUND(I310*H310,2)</f>
        <v>0</v>
      </c>
      <c r="BL310" s="18" t="s">
        <v>123</v>
      </c>
      <c r="BM310" s="149" t="s">
        <v>319</v>
      </c>
    </row>
    <row r="311" spans="1:65" s="12" customFormat="1" ht="25.9" customHeight="1">
      <c r="B311" s="125"/>
      <c r="D311" s="126" t="s">
        <v>74</v>
      </c>
      <c r="E311" s="127" t="s">
        <v>320</v>
      </c>
      <c r="F311" s="127" t="s">
        <v>321</v>
      </c>
      <c r="J311" s="128">
        <f>BK311</f>
        <v>0</v>
      </c>
      <c r="L311" s="125"/>
      <c r="M311" s="129"/>
      <c r="N311" s="130"/>
      <c r="O311" s="130"/>
      <c r="P311" s="131">
        <f>P312+P330+P374+P467</f>
        <v>166.96465699999999</v>
      </c>
      <c r="Q311" s="130"/>
      <c r="R311" s="131">
        <f>R312+R330+R374+R467</f>
        <v>3.66905685</v>
      </c>
      <c r="S311" s="130"/>
      <c r="T311" s="132">
        <f>T312+T330+T374+T467</f>
        <v>1.7593835000000002</v>
      </c>
      <c r="AR311" s="126" t="s">
        <v>82</v>
      </c>
      <c r="AT311" s="133" t="s">
        <v>74</v>
      </c>
      <c r="AU311" s="133" t="s">
        <v>75</v>
      </c>
      <c r="AY311" s="126" t="s">
        <v>116</v>
      </c>
      <c r="BK311" s="134">
        <f>BK312+BK330+BK374+BK467</f>
        <v>0</v>
      </c>
    </row>
    <row r="312" spans="1:65" s="12" customFormat="1" ht="22.9" customHeight="1">
      <c r="B312" s="125"/>
      <c r="D312" s="126" t="s">
        <v>74</v>
      </c>
      <c r="E312" s="135" t="s">
        <v>322</v>
      </c>
      <c r="F312" s="135" t="s">
        <v>323</v>
      </c>
      <c r="J312" s="136">
        <f>BK312</f>
        <v>0</v>
      </c>
      <c r="L312" s="125"/>
      <c r="M312" s="129"/>
      <c r="N312" s="130"/>
      <c r="O312" s="130"/>
      <c r="P312" s="131">
        <f>SUM(P313:P329)</f>
        <v>14.866003999999998</v>
      </c>
      <c r="Q312" s="130"/>
      <c r="R312" s="131">
        <f>SUM(R313:R329)</f>
        <v>0.28217000000000003</v>
      </c>
      <c r="S312" s="130"/>
      <c r="T312" s="132">
        <f>SUM(T313:T329)</f>
        <v>0.10875</v>
      </c>
      <c r="AR312" s="126" t="s">
        <v>82</v>
      </c>
      <c r="AT312" s="133" t="s">
        <v>74</v>
      </c>
      <c r="AU312" s="133" t="s">
        <v>80</v>
      </c>
      <c r="AY312" s="126" t="s">
        <v>116</v>
      </c>
      <c r="BK312" s="134">
        <f>SUM(BK313:BK329)</f>
        <v>0</v>
      </c>
    </row>
    <row r="313" spans="1:65" s="2" customFormat="1" ht="16.5" customHeight="1">
      <c r="A313" s="30"/>
      <c r="B313" s="137"/>
      <c r="C313" s="138" t="s">
        <v>324</v>
      </c>
      <c r="D313" s="138" t="s">
        <v>119</v>
      </c>
      <c r="E313" s="139" t="s">
        <v>325</v>
      </c>
      <c r="F313" s="140" t="s">
        <v>326</v>
      </c>
      <c r="G313" s="141" t="s">
        <v>152</v>
      </c>
      <c r="H313" s="142">
        <v>7.25</v>
      </c>
      <c r="I313" s="143"/>
      <c r="J313" s="143">
        <f>ROUND(I313*H313,2)</f>
        <v>0</v>
      </c>
      <c r="K313" s="144"/>
      <c r="L313" s="31"/>
      <c r="M313" s="145" t="s">
        <v>1</v>
      </c>
      <c r="N313" s="146" t="s">
        <v>40</v>
      </c>
      <c r="O313" s="147">
        <v>0.09</v>
      </c>
      <c r="P313" s="147">
        <f>O313*H313</f>
        <v>0.65249999999999997</v>
      </c>
      <c r="Q313" s="147">
        <v>0</v>
      </c>
      <c r="R313" s="147">
        <f>Q313*H313</f>
        <v>0</v>
      </c>
      <c r="S313" s="147">
        <v>1.4999999999999999E-2</v>
      </c>
      <c r="T313" s="148">
        <f>S313*H313</f>
        <v>0.10875</v>
      </c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R313" s="149" t="s">
        <v>220</v>
      </c>
      <c r="AT313" s="149" t="s">
        <v>119</v>
      </c>
      <c r="AU313" s="149" t="s">
        <v>82</v>
      </c>
      <c r="AY313" s="18" t="s">
        <v>116</v>
      </c>
      <c r="BE313" s="150">
        <f>IF(N313="základní",J313,0)</f>
        <v>0</v>
      </c>
      <c r="BF313" s="150">
        <f>IF(N313="snížená",J313,0)</f>
        <v>0</v>
      </c>
      <c r="BG313" s="150">
        <f>IF(N313="zákl. přenesená",J313,0)</f>
        <v>0</v>
      </c>
      <c r="BH313" s="150">
        <f>IF(N313="sníž. přenesená",J313,0)</f>
        <v>0</v>
      </c>
      <c r="BI313" s="150">
        <f>IF(N313="nulová",J313,0)</f>
        <v>0</v>
      </c>
      <c r="BJ313" s="18" t="s">
        <v>80</v>
      </c>
      <c r="BK313" s="150">
        <f>ROUND(I313*H313,2)</f>
        <v>0</v>
      </c>
      <c r="BL313" s="18" t="s">
        <v>220</v>
      </c>
      <c r="BM313" s="149" t="s">
        <v>327</v>
      </c>
    </row>
    <row r="314" spans="1:65" s="2" customFormat="1" ht="24.2" customHeight="1">
      <c r="A314" s="30"/>
      <c r="B314" s="137"/>
      <c r="C314" s="138" t="s">
        <v>328</v>
      </c>
      <c r="D314" s="138" t="s">
        <v>119</v>
      </c>
      <c r="E314" s="139" t="s">
        <v>329</v>
      </c>
      <c r="F314" s="140" t="s">
        <v>330</v>
      </c>
      <c r="G314" s="141" t="s">
        <v>152</v>
      </c>
      <c r="H314" s="142">
        <v>14.5</v>
      </c>
      <c r="I314" s="143"/>
      <c r="J314" s="143">
        <f>ROUND(I314*H314,2)</f>
        <v>0</v>
      </c>
      <c r="K314" s="144"/>
      <c r="L314" s="31"/>
      <c r="M314" s="145" t="s">
        <v>1</v>
      </c>
      <c r="N314" s="146" t="s">
        <v>40</v>
      </c>
      <c r="O314" s="147">
        <v>0.93799999999999994</v>
      </c>
      <c r="P314" s="147">
        <f>O314*H314</f>
        <v>13.600999999999999</v>
      </c>
      <c r="Q314" s="147">
        <v>1.9460000000000002E-2</v>
      </c>
      <c r="R314" s="147">
        <f>Q314*H314</f>
        <v>0.28217000000000003</v>
      </c>
      <c r="S314" s="147">
        <v>0</v>
      </c>
      <c r="T314" s="148">
        <f>S314*H314</f>
        <v>0</v>
      </c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R314" s="149" t="s">
        <v>220</v>
      </c>
      <c r="AT314" s="149" t="s">
        <v>119</v>
      </c>
      <c r="AU314" s="149" t="s">
        <v>82</v>
      </c>
      <c r="AY314" s="18" t="s">
        <v>116</v>
      </c>
      <c r="BE314" s="150">
        <f>IF(N314="základní",J314,0)</f>
        <v>0</v>
      </c>
      <c r="BF314" s="150">
        <f>IF(N314="snížená",J314,0)</f>
        <v>0</v>
      </c>
      <c r="BG314" s="150">
        <f>IF(N314="zákl. přenesená",J314,0)</f>
        <v>0</v>
      </c>
      <c r="BH314" s="150">
        <f>IF(N314="sníž. přenesená",J314,0)</f>
        <v>0</v>
      </c>
      <c r="BI314" s="150">
        <f>IF(N314="nulová",J314,0)</f>
        <v>0</v>
      </c>
      <c r="BJ314" s="18" t="s">
        <v>80</v>
      </c>
      <c r="BK314" s="150">
        <f>ROUND(I314*H314,2)</f>
        <v>0</v>
      </c>
      <c r="BL314" s="18" t="s">
        <v>220</v>
      </c>
      <c r="BM314" s="149" t="s">
        <v>331</v>
      </c>
    </row>
    <row r="315" spans="1:65" s="13" customFormat="1" ht="11.25">
      <c r="B315" s="151"/>
      <c r="D315" s="152" t="s">
        <v>125</v>
      </c>
      <c r="E315" s="153" t="s">
        <v>1</v>
      </c>
      <c r="F315" s="154" t="s">
        <v>126</v>
      </c>
      <c r="H315" s="153" t="s">
        <v>1</v>
      </c>
      <c r="L315" s="151"/>
      <c r="M315" s="155"/>
      <c r="N315" s="156"/>
      <c r="O315" s="156"/>
      <c r="P315" s="156"/>
      <c r="Q315" s="156"/>
      <c r="R315" s="156"/>
      <c r="S315" s="156"/>
      <c r="T315" s="157"/>
      <c r="AT315" s="153" t="s">
        <v>125</v>
      </c>
      <c r="AU315" s="153" t="s">
        <v>82</v>
      </c>
      <c r="AV315" s="13" t="s">
        <v>80</v>
      </c>
      <c r="AW315" s="13" t="s">
        <v>30</v>
      </c>
      <c r="AX315" s="13" t="s">
        <v>75</v>
      </c>
      <c r="AY315" s="153" t="s">
        <v>116</v>
      </c>
    </row>
    <row r="316" spans="1:65" s="13" customFormat="1" ht="11.25">
      <c r="B316" s="151"/>
      <c r="D316" s="152" t="s">
        <v>125</v>
      </c>
      <c r="E316" s="153" t="s">
        <v>1</v>
      </c>
      <c r="F316" s="154" t="s">
        <v>127</v>
      </c>
      <c r="H316" s="153" t="s">
        <v>1</v>
      </c>
      <c r="L316" s="151"/>
      <c r="M316" s="155"/>
      <c r="N316" s="156"/>
      <c r="O316" s="156"/>
      <c r="P316" s="156"/>
      <c r="Q316" s="156"/>
      <c r="R316" s="156"/>
      <c r="S316" s="156"/>
      <c r="T316" s="157"/>
      <c r="AT316" s="153" t="s">
        <v>125</v>
      </c>
      <c r="AU316" s="153" t="s">
        <v>82</v>
      </c>
      <c r="AV316" s="13" t="s">
        <v>80</v>
      </c>
      <c r="AW316" s="13" t="s">
        <v>30</v>
      </c>
      <c r="AX316" s="13" t="s">
        <v>75</v>
      </c>
      <c r="AY316" s="153" t="s">
        <v>116</v>
      </c>
    </row>
    <row r="317" spans="1:65" s="13" customFormat="1" ht="11.25">
      <c r="B317" s="151"/>
      <c r="D317" s="152" t="s">
        <v>125</v>
      </c>
      <c r="E317" s="153" t="s">
        <v>1</v>
      </c>
      <c r="F317" s="154" t="s">
        <v>128</v>
      </c>
      <c r="H317" s="153" t="s">
        <v>1</v>
      </c>
      <c r="L317" s="151"/>
      <c r="M317" s="155"/>
      <c r="N317" s="156"/>
      <c r="O317" s="156"/>
      <c r="P317" s="156"/>
      <c r="Q317" s="156"/>
      <c r="R317" s="156"/>
      <c r="S317" s="156"/>
      <c r="T317" s="157"/>
      <c r="AT317" s="153" t="s">
        <v>125</v>
      </c>
      <c r="AU317" s="153" t="s">
        <v>82</v>
      </c>
      <c r="AV317" s="13" t="s">
        <v>80</v>
      </c>
      <c r="AW317" s="13" t="s">
        <v>30</v>
      </c>
      <c r="AX317" s="13" t="s">
        <v>75</v>
      </c>
      <c r="AY317" s="153" t="s">
        <v>116</v>
      </c>
    </row>
    <row r="318" spans="1:65" s="13" customFormat="1" ht="11.25">
      <c r="B318" s="151"/>
      <c r="D318" s="152" t="s">
        <v>125</v>
      </c>
      <c r="E318" s="153" t="s">
        <v>1</v>
      </c>
      <c r="F318" s="154" t="s">
        <v>129</v>
      </c>
      <c r="H318" s="153" t="s">
        <v>1</v>
      </c>
      <c r="L318" s="151"/>
      <c r="M318" s="155"/>
      <c r="N318" s="156"/>
      <c r="O318" s="156"/>
      <c r="P318" s="156"/>
      <c r="Q318" s="156"/>
      <c r="R318" s="156"/>
      <c r="S318" s="156"/>
      <c r="T318" s="157"/>
      <c r="AT318" s="153" t="s">
        <v>125</v>
      </c>
      <c r="AU318" s="153" t="s">
        <v>82</v>
      </c>
      <c r="AV318" s="13" t="s">
        <v>80</v>
      </c>
      <c r="AW318" s="13" t="s">
        <v>30</v>
      </c>
      <c r="AX318" s="13" t="s">
        <v>75</v>
      </c>
      <c r="AY318" s="153" t="s">
        <v>116</v>
      </c>
    </row>
    <row r="319" spans="1:65" s="13" customFormat="1" ht="11.25">
      <c r="B319" s="151"/>
      <c r="D319" s="152" t="s">
        <v>125</v>
      </c>
      <c r="E319" s="153" t="s">
        <v>1</v>
      </c>
      <c r="F319" s="154" t="s">
        <v>170</v>
      </c>
      <c r="H319" s="153" t="s">
        <v>1</v>
      </c>
      <c r="L319" s="151"/>
      <c r="M319" s="155"/>
      <c r="N319" s="156"/>
      <c r="O319" s="156"/>
      <c r="P319" s="156"/>
      <c r="Q319" s="156"/>
      <c r="R319" s="156"/>
      <c r="S319" s="156"/>
      <c r="T319" s="157"/>
      <c r="AT319" s="153" t="s">
        <v>125</v>
      </c>
      <c r="AU319" s="153" t="s">
        <v>82</v>
      </c>
      <c r="AV319" s="13" t="s">
        <v>80</v>
      </c>
      <c r="AW319" s="13" t="s">
        <v>30</v>
      </c>
      <c r="AX319" s="13" t="s">
        <v>75</v>
      </c>
      <c r="AY319" s="153" t="s">
        <v>116</v>
      </c>
    </row>
    <row r="320" spans="1:65" s="13" customFormat="1" ht="11.25">
      <c r="B320" s="151"/>
      <c r="D320" s="152" t="s">
        <v>125</v>
      </c>
      <c r="E320" s="153" t="s">
        <v>1</v>
      </c>
      <c r="F320" s="154" t="s">
        <v>130</v>
      </c>
      <c r="H320" s="153" t="s">
        <v>1</v>
      </c>
      <c r="L320" s="151"/>
      <c r="M320" s="155"/>
      <c r="N320" s="156"/>
      <c r="O320" s="156"/>
      <c r="P320" s="156"/>
      <c r="Q320" s="156"/>
      <c r="R320" s="156"/>
      <c r="S320" s="156"/>
      <c r="T320" s="157"/>
      <c r="AT320" s="153" t="s">
        <v>125</v>
      </c>
      <c r="AU320" s="153" t="s">
        <v>82</v>
      </c>
      <c r="AV320" s="13" t="s">
        <v>80</v>
      </c>
      <c r="AW320" s="13" t="s">
        <v>30</v>
      </c>
      <c r="AX320" s="13" t="s">
        <v>75</v>
      </c>
      <c r="AY320" s="153" t="s">
        <v>116</v>
      </c>
    </row>
    <row r="321" spans="1:65" s="13" customFormat="1" ht="11.25">
      <c r="B321" s="151"/>
      <c r="D321" s="152" t="s">
        <v>125</v>
      </c>
      <c r="E321" s="153" t="s">
        <v>1</v>
      </c>
      <c r="F321" s="154" t="s">
        <v>131</v>
      </c>
      <c r="H321" s="153" t="s">
        <v>1</v>
      </c>
      <c r="L321" s="151"/>
      <c r="M321" s="155"/>
      <c r="N321" s="156"/>
      <c r="O321" s="156"/>
      <c r="P321" s="156"/>
      <c r="Q321" s="156"/>
      <c r="R321" s="156"/>
      <c r="S321" s="156"/>
      <c r="T321" s="157"/>
      <c r="AT321" s="153" t="s">
        <v>125</v>
      </c>
      <c r="AU321" s="153" t="s">
        <v>82</v>
      </c>
      <c r="AV321" s="13" t="s">
        <v>80</v>
      </c>
      <c r="AW321" s="13" t="s">
        <v>30</v>
      </c>
      <c r="AX321" s="13" t="s">
        <v>75</v>
      </c>
      <c r="AY321" s="153" t="s">
        <v>116</v>
      </c>
    </row>
    <row r="322" spans="1:65" s="14" customFormat="1" ht="11.25">
      <c r="B322" s="158"/>
      <c r="D322" s="152" t="s">
        <v>125</v>
      </c>
      <c r="E322" s="159" t="s">
        <v>1</v>
      </c>
      <c r="F322" s="160" t="s">
        <v>332</v>
      </c>
      <c r="H322" s="161">
        <v>5</v>
      </c>
      <c r="L322" s="158"/>
      <c r="M322" s="162"/>
      <c r="N322" s="163"/>
      <c r="O322" s="163"/>
      <c r="P322" s="163"/>
      <c r="Q322" s="163"/>
      <c r="R322" s="163"/>
      <c r="S322" s="163"/>
      <c r="T322" s="164"/>
      <c r="AT322" s="159" t="s">
        <v>125</v>
      </c>
      <c r="AU322" s="159" t="s">
        <v>82</v>
      </c>
      <c r="AV322" s="14" t="s">
        <v>82</v>
      </c>
      <c r="AW322" s="14" t="s">
        <v>30</v>
      </c>
      <c r="AX322" s="14" t="s">
        <v>75</v>
      </c>
      <c r="AY322" s="159" t="s">
        <v>116</v>
      </c>
    </row>
    <row r="323" spans="1:65" s="16" customFormat="1" ht="11.25">
      <c r="B323" s="185"/>
      <c r="D323" s="152" t="s">
        <v>125</v>
      </c>
      <c r="E323" s="186" t="s">
        <v>1</v>
      </c>
      <c r="F323" s="187" t="s">
        <v>172</v>
      </c>
      <c r="H323" s="188">
        <v>5</v>
      </c>
      <c r="L323" s="185"/>
      <c r="M323" s="189"/>
      <c r="N323" s="190"/>
      <c r="O323" s="190"/>
      <c r="P323" s="190"/>
      <c r="Q323" s="190"/>
      <c r="R323" s="190"/>
      <c r="S323" s="190"/>
      <c r="T323" s="191"/>
      <c r="AT323" s="186" t="s">
        <v>125</v>
      </c>
      <c r="AU323" s="186" t="s">
        <v>82</v>
      </c>
      <c r="AV323" s="16" t="s">
        <v>117</v>
      </c>
      <c r="AW323" s="16" t="s">
        <v>30</v>
      </c>
      <c r="AX323" s="16" t="s">
        <v>75</v>
      </c>
      <c r="AY323" s="186" t="s">
        <v>116</v>
      </c>
    </row>
    <row r="324" spans="1:65" s="14" customFormat="1" ht="11.25">
      <c r="B324" s="158"/>
      <c r="D324" s="152" t="s">
        <v>125</v>
      </c>
      <c r="E324" s="159" t="s">
        <v>1</v>
      </c>
      <c r="F324" s="160" t="s">
        <v>333</v>
      </c>
      <c r="H324" s="161">
        <v>1.5</v>
      </c>
      <c r="L324" s="158"/>
      <c r="M324" s="162"/>
      <c r="N324" s="163"/>
      <c r="O324" s="163"/>
      <c r="P324" s="163"/>
      <c r="Q324" s="163"/>
      <c r="R324" s="163"/>
      <c r="S324" s="163"/>
      <c r="T324" s="164"/>
      <c r="AT324" s="159" t="s">
        <v>125</v>
      </c>
      <c r="AU324" s="159" t="s">
        <v>82</v>
      </c>
      <c r="AV324" s="14" t="s">
        <v>82</v>
      </c>
      <c r="AW324" s="14" t="s">
        <v>30</v>
      </c>
      <c r="AX324" s="14" t="s">
        <v>75</v>
      </c>
      <c r="AY324" s="159" t="s">
        <v>116</v>
      </c>
    </row>
    <row r="325" spans="1:65" s="14" customFormat="1" ht="11.25">
      <c r="B325" s="158"/>
      <c r="D325" s="152" t="s">
        <v>125</v>
      </c>
      <c r="E325" s="159" t="s">
        <v>1</v>
      </c>
      <c r="F325" s="160" t="s">
        <v>334</v>
      </c>
      <c r="H325" s="161">
        <v>1</v>
      </c>
      <c r="L325" s="158"/>
      <c r="M325" s="162"/>
      <c r="N325" s="163"/>
      <c r="O325" s="163"/>
      <c r="P325" s="163"/>
      <c r="Q325" s="163"/>
      <c r="R325" s="163"/>
      <c r="S325" s="163"/>
      <c r="T325" s="164"/>
      <c r="AT325" s="159" t="s">
        <v>125</v>
      </c>
      <c r="AU325" s="159" t="s">
        <v>82</v>
      </c>
      <c r="AV325" s="14" t="s">
        <v>82</v>
      </c>
      <c r="AW325" s="14" t="s">
        <v>30</v>
      </c>
      <c r="AX325" s="14" t="s">
        <v>75</v>
      </c>
      <c r="AY325" s="159" t="s">
        <v>116</v>
      </c>
    </row>
    <row r="326" spans="1:65" s="16" customFormat="1" ht="11.25">
      <c r="B326" s="185"/>
      <c r="D326" s="152" t="s">
        <v>125</v>
      </c>
      <c r="E326" s="186" t="s">
        <v>1</v>
      </c>
      <c r="F326" s="187" t="s">
        <v>172</v>
      </c>
      <c r="H326" s="188">
        <v>2.5</v>
      </c>
      <c r="L326" s="185"/>
      <c r="M326" s="189"/>
      <c r="N326" s="190"/>
      <c r="O326" s="190"/>
      <c r="P326" s="190"/>
      <c r="Q326" s="190"/>
      <c r="R326" s="190"/>
      <c r="S326" s="190"/>
      <c r="T326" s="191"/>
      <c r="AT326" s="186" t="s">
        <v>125</v>
      </c>
      <c r="AU326" s="186" t="s">
        <v>82</v>
      </c>
      <c r="AV326" s="16" t="s">
        <v>117</v>
      </c>
      <c r="AW326" s="16" t="s">
        <v>30</v>
      </c>
      <c r="AX326" s="16" t="s">
        <v>75</v>
      </c>
      <c r="AY326" s="186" t="s">
        <v>116</v>
      </c>
    </row>
    <row r="327" spans="1:65" s="14" customFormat="1" ht="11.25">
      <c r="B327" s="158"/>
      <c r="D327" s="152" t="s">
        <v>125</v>
      </c>
      <c r="E327" s="159" t="s">
        <v>1</v>
      </c>
      <c r="F327" s="160" t="s">
        <v>335</v>
      </c>
      <c r="H327" s="161">
        <v>7</v>
      </c>
      <c r="L327" s="158"/>
      <c r="M327" s="162"/>
      <c r="N327" s="163"/>
      <c r="O327" s="163"/>
      <c r="P327" s="163"/>
      <c r="Q327" s="163"/>
      <c r="R327" s="163"/>
      <c r="S327" s="163"/>
      <c r="T327" s="164"/>
      <c r="AT327" s="159" t="s">
        <v>125</v>
      </c>
      <c r="AU327" s="159" t="s">
        <v>82</v>
      </c>
      <c r="AV327" s="14" t="s">
        <v>82</v>
      </c>
      <c r="AW327" s="14" t="s">
        <v>30</v>
      </c>
      <c r="AX327" s="14" t="s">
        <v>75</v>
      </c>
      <c r="AY327" s="159" t="s">
        <v>116</v>
      </c>
    </row>
    <row r="328" spans="1:65" s="15" customFormat="1" ht="11.25">
      <c r="B328" s="165"/>
      <c r="D328" s="152" t="s">
        <v>125</v>
      </c>
      <c r="E328" s="166" t="s">
        <v>1</v>
      </c>
      <c r="F328" s="167" t="s">
        <v>133</v>
      </c>
      <c r="H328" s="168">
        <v>14.5</v>
      </c>
      <c r="L328" s="165"/>
      <c r="M328" s="169"/>
      <c r="N328" s="170"/>
      <c r="O328" s="170"/>
      <c r="P328" s="170"/>
      <c r="Q328" s="170"/>
      <c r="R328" s="170"/>
      <c r="S328" s="170"/>
      <c r="T328" s="171"/>
      <c r="AT328" s="166" t="s">
        <v>125</v>
      </c>
      <c r="AU328" s="166" t="s">
        <v>82</v>
      </c>
      <c r="AV328" s="15" t="s">
        <v>123</v>
      </c>
      <c r="AW328" s="15" t="s">
        <v>30</v>
      </c>
      <c r="AX328" s="15" t="s">
        <v>80</v>
      </c>
      <c r="AY328" s="166" t="s">
        <v>116</v>
      </c>
    </row>
    <row r="329" spans="1:65" s="2" customFormat="1" ht="24.2" customHeight="1">
      <c r="A329" s="30"/>
      <c r="B329" s="137"/>
      <c r="C329" s="138" t="s">
        <v>336</v>
      </c>
      <c r="D329" s="138" t="s">
        <v>119</v>
      </c>
      <c r="E329" s="139" t="s">
        <v>337</v>
      </c>
      <c r="F329" s="140" t="s">
        <v>338</v>
      </c>
      <c r="G329" s="141" t="s">
        <v>202</v>
      </c>
      <c r="H329" s="142">
        <v>0.28199999999999997</v>
      </c>
      <c r="I329" s="143"/>
      <c r="J329" s="143">
        <f>ROUND(I329*H329,2)</f>
        <v>0</v>
      </c>
      <c r="K329" s="144"/>
      <c r="L329" s="31"/>
      <c r="M329" s="145" t="s">
        <v>1</v>
      </c>
      <c r="N329" s="146" t="s">
        <v>40</v>
      </c>
      <c r="O329" s="147">
        <v>2.1720000000000002</v>
      </c>
      <c r="P329" s="147">
        <f>O329*H329</f>
        <v>0.61250399999999994</v>
      </c>
      <c r="Q329" s="147">
        <v>0</v>
      </c>
      <c r="R329" s="147">
        <f>Q329*H329</f>
        <v>0</v>
      </c>
      <c r="S329" s="147">
        <v>0</v>
      </c>
      <c r="T329" s="148">
        <f>S329*H329</f>
        <v>0</v>
      </c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R329" s="149" t="s">
        <v>220</v>
      </c>
      <c r="AT329" s="149" t="s">
        <v>119</v>
      </c>
      <c r="AU329" s="149" t="s">
        <v>82</v>
      </c>
      <c r="AY329" s="18" t="s">
        <v>116</v>
      </c>
      <c r="BE329" s="150">
        <f>IF(N329="základní",J329,0)</f>
        <v>0</v>
      </c>
      <c r="BF329" s="150">
        <f>IF(N329="snížená",J329,0)</f>
        <v>0</v>
      </c>
      <c r="BG329" s="150">
        <f>IF(N329="zákl. přenesená",J329,0)</f>
        <v>0</v>
      </c>
      <c r="BH329" s="150">
        <f>IF(N329="sníž. přenesená",J329,0)</f>
        <v>0</v>
      </c>
      <c r="BI329" s="150">
        <f>IF(N329="nulová",J329,0)</f>
        <v>0</v>
      </c>
      <c r="BJ329" s="18" t="s">
        <v>80</v>
      </c>
      <c r="BK329" s="150">
        <f>ROUND(I329*H329,2)</f>
        <v>0</v>
      </c>
      <c r="BL329" s="18" t="s">
        <v>220</v>
      </c>
      <c r="BM329" s="149" t="s">
        <v>339</v>
      </c>
    </row>
    <row r="330" spans="1:65" s="12" customFormat="1" ht="22.9" customHeight="1">
      <c r="B330" s="125"/>
      <c r="D330" s="126" t="s">
        <v>74</v>
      </c>
      <c r="E330" s="135" t="s">
        <v>340</v>
      </c>
      <c r="F330" s="135" t="s">
        <v>341</v>
      </c>
      <c r="J330" s="136">
        <f>BK330</f>
        <v>0</v>
      </c>
      <c r="L330" s="125"/>
      <c r="M330" s="129"/>
      <c r="N330" s="130"/>
      <c r="O330" s="130"/>
      <c r="P330" s="131">
        <f>SUM(P331:P373)</f>
        <v>10.100905999999998</v>
      </c>
      <c r="Q330" s="130"/>
      <c r="R330" s="131">
        <f>SUM(R331:R373)</f>
        <v>2.287875E-2</v>
      </c>
      <c r="S330" s="130"/>
      <c r="T330" s="132">
        <f>SUM(T331:T373)</f>
        <v>4.9493999999999996E-2</v>
      </c>
      <c r="AR330" s="126" t="s">
        <v>82</v>
      </c>
      <c r="AT330" s="133" t="s">
        <v>74</v>
      </c>
      <c r="AU330" s="133" t="s">
        <v>80</v>
      </c>
      <c r="AY330" s="126" t="s">
        <v>116</v>
      </c>
      <c r="BK330" s="134">
        <f>SUM(BK331:BK373)</f>
        <v>0</v>
      </c>
    </row>
    <row r="331" spans="1:65" s="2" customFormat="1" ht="16.5" customHeight="1">
      <c r="A331" s="30"/>
      <c r="B331" s="137"/>
      <c r="C331" s="138" t="s">
        <v>342</v>
      </c>
      <c r="D331" s="138" t="s">
        <v>119</v>
      </c>
      <c r="E331" s="139" t="s">
        <v>343</v>
      </c>
      <c r="F331" s="140" t="s">
        <v>344</v>
      </c>
      <c r="G331" s="141" t="s">
        <v>152</v>
      </c>
      <c r="H331" s="142">
        <v>8.4749999999999996</v>
      </c>
      <c r="I331" s="143"/>
      <c r="J331" s="143">
        <f>ROUND(I331*H331,2)</f>
        <v>0</v>
      </c>
      <c r="K331" s="144"/>
      <c r="L331" s="31"/>
      <c r="M331" s="145" t="s">
        <v>1</v>
      </c>
      <c r="N331" s="146" t="s">
        <v>40</v>
      </c>
      <c r="O331" s="147">
        <v>0.57999999999999996</v>
      </c>
      <c r="P331" s="147">
        <f>O331*H331</f>
        <v>4.9154999999999998</v>
      </c>
      <c r="Q331" s="147">
        <v>0</v>
      </c>
      <c r="R331" s="147">
        <f>Q331*H331</f>
        <v>0</v>
      </c>
      <c r="S331" s="147">
        <v>5.8399999999999997E-3</v>
      </c>
      <c r="T331" s="148">
        <f>S331*H331</f>
        <v>4.9493999999999996E-2</v>
      </c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R331" s="149" t="s">
        <v>220</v>
      </c>
      <c r="AT331" s="149" t="s">
        <v>119</v>
      </c>
      <c r="AU331" s="149" t="s">
        <v>82</v>
      </c>
      <c r="AY331" s="18" t="s">
        <v>116</v>
      </c>
      <c r="BE331" s="150">
        <f>IF(N331="základní",J331,0)</f>
        <v>0</v>
      </c>
      <c r="BF331" s="150">
        <f>IF(N331="snížená",J331,0)</f>
        <v>0</v>
      </c>
      <c r="BG331" s="150">
        <f>IF(N331="zákl. přenesená",J331,0)</f>
        <v>0</v>
      </c>
      <c r="BH331" s="150">
        <f>IF(N331="sníž. přenesená",J331,0)</f>
        <v>0</v>
      </c>
      <c r="BI331" s="150">
        <f>IF(N331="nulová",J331,0)</f>
        <v>0</v>
      </c>
      <c r="BJ331" s="18" t="s">
        <v>80</v>
      </c>
      <c r="BK331" s="150">
        <f>ROUND(I331*H331,2)</f>
        <v>0</v>
      </c>
      <c r="BL331" s="18" t="s">
        <v>220</v>
      </c>
      <c r="BM331" s="149" t="s">
        <v>345</v>
      </c>
    </row>
    <row r="332" spans="1:65" s="13" customFormat="1" ht="11.25">
      <c r="B332" s="151"/>
      <c r="D332" s="152" t="s">
        <v>125</v>
      </c>
      <c r="E332" s="153" t="s">
        <v>1</v>
      </c>
      <c r="F332" s="154" t="s">
        <v>126</v>
      </c>
      <c r="H332" s="153" t="s">
        <v>1</v>
      </c>
      <c r="L332" s="151"/>
      <c r="M332" s="155"/>
      <c r="N332" s="156"/>
      <c r="O332" s="156"/>
      <c r="P332" s="156"/>
      <c r="Q332" s="156"/>
      <c r="R332" s="156"/>
      <c r="S332" s="156"/>
      <c r="T332" s="157"/>
      <c r="AT332" s="153" t="s">
        <v>125</v>
      </c>
      <c r="AU332" s="153" t="s">
        <v>82</v>
      </c>
      <c r="AV332" s="13" t="s">
        <v>80</v>
      </c>
      <c r="AW332" s="13" t="s">
        <v>30</v>
      </c>
      <c r="AX332" s="13" t="s">
        <v>75</v>
      </c>
      <c r="AY332" s="153" t="s">
        <v>116</v>
      </c>
    </row>
    <row r="333" spans="1:65" s="13" customFormat="1" ht="11.25">
      <c r="B333" s="151"/>
      <c r="D333" s="152" t="s">
        <v>125</v>
      </c>
      <c r="E333" s="153" t="s">
        <v>1</v>
      </c>
      <c r="F333" s="154" t="s">
        <v>127</v>
      </c>
      <c r="H333" s="153" t="s">
        <v>1</v>
      </c>
      <c r="L333" s="151"/>
      <c r="M333" s="155"/>
      <c r="N333" s="156"/>
      <c r="O333" s="156"/>
      <c r="P333" s="156"/>
      <c r="Q333" s="156"/>
      <c r="R333" s="156"/>
      <c r="S333" s="156"/>
      <c r="T333" s="157"/>
      <c r="AT333" s="153" t="s">
        <v>125</v>
      </c>
      <c r="AU333" s="153" t="s">
        <v>82</v>
      </c>
      <c r="AV333" s="13" t="s">
        <v>80</v>
      </c>
      <c r="AW333" s="13" t="s">
        <v>30</v>
      </c>
      <c r="AX333" s="13" t="s">
        <v>75</v>
      </c>
      <c r="AY333" s="153" t="s">
        <v>116</v>
      </c>
    </row>
    <row r="334" spans="1:65" s="13" customFormat="1" ht="11.25">
      <c r="B334" s="151"/>
      <c r="D334" s="152" t="s">
        <v>125</v>
      </c>
      <c r="E334" s="153" t="s">
        <v>1</v>
      </c>
      <c r="F334" s="154" t="s">
        <v>128</v>
      </c>
      <c r="H334" s="153" t="s">
        <v>1</v>
      </c>
      <c r="L334" s="151"/>
      <c r="M334" s="155"/>
      <c r="N334" s="156"/>
      <c r="O334" s="156"/>
      <c r="P334" s="156"/>
      <c r="Q334" s="156"/>
      <c r="R334" s="156"/>
      <c r="S334" s="156"/>
      <c r="T334" s="157"/>
      <c r="AT334" s="153" t="s">
        <v>125</v>
      </c>
      <c r="AU334" s="153" t="s">
        <v>82</v>
      </c>
      <c r="AV334" s="13" t="s">
        <v>80</v>
      </c>
      <c r="AW334" s="13" t="s">
        <v>30</v>
      </c>
      <c r="AX334" s="13" t="s">
        <v>75</v>
      </c>
      <c r="AY334" s="153" t="s">
        <v>116</v>
      </c>
    </row>
    <row r="335" spans="1:65" s="13" customFormat="1" ht="11.25">
      <c r="B335" s="151"/>
      <c r="D335" s="152" t="s">
        <v>125</v>
      </c>
      <c r="E335" s="153" t="s">
        <v>1</v>
      </c>
      <c r="F335" s="154" t="s">
        <v>129</v>
      </c>
      <c r="H335" s="153" t="s">
        <v>1</v>
      </c>
      <c r="L335" s="151"/>
      <c r="M335" s="155"/>
      <c r="N335" s="156"/>
      <c r="O335" s="156"/>
      <c r="P335" s="156"/>
      <c r="Q335" s="156"/>
      <c r="R335" s="156"/>
      <c r="S335" s="156"/>
      <c r="T335" s="157"/>
      <c r="AT335" s="153" t="s">
        <v>125</v>
      </c>
      <c r="AU335" s="153" t="s">
        <v>82</v>
      </c>
      <c r="AV335" s="13" t="s">
        <v>80</v>
      </c>
      <c r="AW335" s="13" t="s">
        <v>30</v>
      </c>
      <c r="AX335" s="13" t="s">
        <v>75</v>
      </c>
      <c r="AY335" s="153" t="s">
        <v>116</v>
      </c>
    </row>
    <row r="336" spans="1:65" s="13" customFormat="1" ht="11.25">
      <c r="B336" s="151"/>
      <c r="D336" s="152" t="s">
        <v>125</v>
      </c>
      <c r="E336" s="153" t="s">
        <v>1</v>
      </c>
      <c r="F336" s="154" t="s">
        <v>130</v>
      </c>
      <c r="H336" s="153" t="s">
        <v>1</v>
      </c>
      <c r="L336" s="151"/>
      <c r="M336" s="155"/>
      <c r="N336" s="156"/>
      <c r="O336" s="156"/>
      <c r="P336" s="156"/>
      <c r="Q336" s="156"/>
      <c r="R336" s="156"/>
      <c r="S336" s="156"/>
      <c r="T336" s="157"/>
      <c r="AT336" s="153" t="s">
        <v>125</v>
      </c>
      <c r="AU336" s="153" t="s">
        <v>82</v>
      </c>
      <c r="AV336" s="13" t="s">
        <v>80</v>
      </c>
      <c r="AW336" s="13" t="s">
        <v>30</v>
      </c>
      <c r="AX336" s="13" t="s">
        <v>75</v>
      </c>
      <c r="AY336" s="153" t="s">
        <v>116</v>
      </c>
    </row>
    <row r="337" spans="1:65" s="13" customFormat="1" ht="11.25">
      <c r="B337" s="151"/>
      <c r="D337" s="152" t="s">
        <v>125</v>
      </c>
      <c r="E337" s="153" t="s">
        <v>1</v>
      </c>
      <c r="F337" s="154" t="s">
        <v>131</v>
      </c>
      <c r="H337" s="153" t="s">
        <v>1</v>
      </c>
      <c r="L337" s="151"/>
      <c r="M337" s="155"/>
      <c r="N337" s="156"/>
      <c r="O337" s="156"/>
      <c r="P337" s="156"/>
      <c r="Q337" s="156"/>
      <c r="R337" s="156"/>
      <c r="S337" s="156"/>
      <c r="T337" s="157"/>
      <c r="AT337" s="153" t="s">
        <v>125</v>
      </c>
      <c r="AU337" s="153" t="s">
        <v>82</v>
      </c>
      <c r="AV337" s="13" t="s">
        <v>80</v>
      </c>
      <c r="AW337" s="13" t="s">
        <v>30</v>
      </c>
      <c r="AX337" s="13" t="s">
        <v>75</v>
      </c>
      <c r="AY337" s="153" t="s">
        <v>116</v>
      </c>
    </row>
    <row r="338" spans="1:65" s="14" customFormat="1" ht="11.25">
      <c r="B338" s="158"/>
      <c r="D338" s="152" t="s">
        <v>125</v>
      </c>
      <c r="E338" s="159" t="s">
        <v>1</v>
      </c>
      <c r="F338" s="160" t="s">
        <v>346</v>
      </c>
      <c r="H338" s="161">
        <v>2.625</v>
      </c>
      <c r="L338" s="158"/>
      <c r="M338" s="162"/>
      <c r="N338" s="163"/>
      <c r="O338" s="163"/>
      <c r="P338" s="163"/>
      <c r="Q338" s="163"/>
      <c r="R338" s="163"/>
      <c r="S338" s="163"/>
      <c r="T338" s="164"/>
      <c r="AT338" s="159" t="s">
        <v>125</v>
      </c>
      <c r="AU338" s="159" t="s">
        <v>82</v>
      </c>
      <c r="AV338" s="14" t="s">
        <v>82</v>
      </c>
      <c r="AW338" s="14" t="s">
        <v>30</v>
      </c>
      <c r="AX338" s="14" t="s">
        <v>75</v>
      </c>
      <c r="AY338" s="159" t="s">
        <v>116</v>
      </c>
    </row>
    <row r="339" spans="1:65" s="16" customFormat="1" ht="11.25">
      <c r="B339" s="185"/>
      <c r="D339" s="152" t="s">
        <v>125</v>
      </c>
      <c r="E339" s="186" t="s">
        <v>1</v>
      </c>
      <c r="F339" s="187" t="s">
        <v>172</v>
      </c>
      <c r="H339" s="188">
        <v>2.625</v>
      </c>
      <c r="L339" s="185"/>
      <c r="M339" s="189"/>
      <c r="N339" s="190"/>
      <c r="O339" s="190"/>
      <c r="P339" s="190"/>
      <c r="Q339" s="190"/>
      <c r="R339" s="190"/>
      <c r="S339" s="190"/>
      <c r="T339" s="191"/>
      <c r="AT339" s="186" t="s">
        <v>125</v>
      </c>
      <c r="AU339" s="186" t="s">
        <v>82</v>
      </c>
      <c r="AV339" s="16" t="s">
        <v>117</v>
      </c>
      <c r="AW339" s="16" t="s">
        <v>30</v>
      </c>
      <c r="AX339" s="16" t="s">
        <v>75</v>
      </c>
      <c r="AY339" s="186" t="s">
        <v>116</v>
      </c>
    </row>
    <row r="340" spans="1:65" s="14" customFormat="1" ht="11.25">
      <c r="B340" s="158"/>
      <c r="D340" s="152" t="s">
        <v>125</v>
      </c>
      <c r="E340" s="159" t="s">
        <v>1</v>
      </c>
      <c r="F340" s="160" t="s">
        <v>347</v>
      </c>
      <c r="H340" s="161">
        <v>1.65</v>
      </c>
      <c r="L340" s="158"/>
      <c r="M340" s="162"/>
      <c r="N340" s="163"/>
      <c r="O340" s="163"/>
      <c r="P340" s="163"/>
      <c r="Q340" s="163"/>
      <c r="R340" s="163"/>
      <c r="S340" s="163"/>
      <c r="T340" s="164"/>
      <c r="AT340" s="159" t="s">
        <v>125</v>
      </c>
      <c r="AU340" s="159" t="s">
        <v>82</v>
      </c>
      <c r="AV340" s="14" t="s">
        <v>82</v>
      </c>
      <c r="AW340" s="14" t="s">
        <v>30</v>
      </c>
      <c r="AX340" s="14" t="s">
        <v>75</v>
      </c>
      <c r="AY340" s="159" t="s">
        <v>116</v>
      </c>
    </row>
    <row r="341" spans="1:65" s="14" customFormat="1" ht="11.25">
      <c r="B341" s="158"/>
      <c r="D341" s="152" t="s">
        <v>125</v>
      </c>
      <c r="E341" s="159" t="s">
        <v>1</v>
      </c>
      <c r="F341" s="160" t="s">
        <v>348</v>
      </c>
      <c r="H341" s="161">
        <v>0.52500000000000002</v>
      </c>
      <c r="L341" s="158"/>
      <c r="M341" s="162"/>
      <c r="N341" s="163"/>
      <c r="O341" s="163"/>
      <c r="P341" s="163"/>
      <c r="Q341" s="163"/>
      <c r="R341" s="163"/>
      <c r="S341" s="163"/>
      <c r="T341" s="164"/>
      <c r="AT341" s="159" t="s">
        <v>125</v>
      </c>
      <c r="AU341" s="159" t="s">
        <v>82</v>
      </c>
      <c r="AV341" s="14" t="s">
        <v>82</v>
      </c>
      <c r="AW341" s="14" t="s">
        <v>30</v>
      </c>
      <c r="AX341" s="14" t="s">
        <v>75</v>
      </c>
      <c r="AY341" s="159" t="s">
        <v>116</v>
      </c>
    </row>
    <row r="342" spans="1:65" s="16" customFormat="1" ht="11.25">
      <c r="B342" s="185"/>
      <c r="D342" s="152" t="s">
        <v>125</v>
      </c>
      <c r="E342" s="186" t="s">
        <v>1</v>
      </c>
      <c r="F342" s="187" t="s">
        <v>172</v>
      </c>
      <c r="H342" s="188">
        <v>2.1749999999999998</v>
      </c>
      <c r="L342" s="185"/>
      <c r="M342" s="189"/>
      <c r="N342" s="190"/>
      <c r="O342" s="190"/>
      <c r="P342" s="190"/>
      <c r="Q342" s="190"/>
      <c r="R342" s="190"/>
      <c r="S342" s="190"/>
      <c r="T342" s="191"/>
      <c r="AT342" s="186" t="s">
        <v>125</v>
      </c>
      <c r="AU342" s="186" t="s">
        <v>82</v>
      </c>
      <c r="AV342" s="16" t="s">
        <v>117</v>
      </c>
      <c r="AW342" s="16" t="s">
        <v>30</v>
      </c>
      <c r="AX342" s="16" t="s">
        <v>75</v>
      </c>
      <c r="AY342" s="186" t="s">
        <v>116</v>
      </c>
    </row>
    <row r="343" spans="1:65" s="14" customFormat="1" ht="11.25">
      <c r="B343" s="158"/>
      <c r="D343" s="152" t="s">
        <v>125</v>
      </c>
      <c r="E343" s="159" t="s">
        <v>1</v>
      </c>
      <c r="F343" s="160" t="s">
        <v>349</v>
      </c>
      <c r="H343" s="161">
        <v>3.15</v>
      </c>
      <c r="L343" s="158"/>
      <c r="M343" s="162"/>
      <c r="N343" s="163"/>
      <c r="O343" s="163"/>
      <c r="P343" s="163"/>
      <c r="Q343" s="163"/>
      <c r="R343" s="163"/>
      <c r="S343" s="163"/>
      <c r="T343" s="164"/>
      <c r="AT343" s="159" t="s">
        <v>125</v>
      </c>
      <c r="AU343" s="159" t="s">
        <v>82</v>
      </c>
      <c r="AV343" s="14" t="s">
        <v>82</v>
      </c>
      <c r="AW343" s="14" t="s">
        <v>30</v>
      </c>
      <c r="AX343" s="14" t="s">
        <v>75</v>
      </c>
      <c r="AY343" s="159" t="s">
        <v>116</v>
      </c>
    </row>
    <row r="344" spans="1:65" s="14" customFormat="1" ht="11.25">
      <c r="B344" s="158"/>
      <c r="D344" s="152" t="s">
        <v>125</v>
      </c>
      <c r="E344" s="159" t="s">
        <v>1</v>
      </c>
      <c r="F344" s="160" t="s">
        <v>348</v>
      </c>
      <c r="H344" s="161">
        <v>0.52500000000000002</v>
      </c>
      <c r="L344" s="158"/>
      <c r="M344" s="162"/>
      <c r="N344" s="163"/>
      <c r="O344" s="163"/>
      <c r="P344" s="163"/>
      <c r="Q344" s="163"/>
      <c r="R344" s="163"/>
      <c r="S344" s="163"/>
      <c r="T344" s="164"/>
      <c r="AT344" s="159" t="s">
        <v>125</v>
      </c>
      <c r="AU344" s="159" t="s">
        <v>82</v>
      </c>
      <c r="AV344" s="14" t="s">
        <v>82</v>
      </c>
      <c r="AW344" s="14" t="s">
        <v>30</v>
      </c>
      <c r="AX344" s="14" t="s">
        <v>75</v>
      </c>
      <c r="AY344" s="159" t="s">
        <v>116</v>
      </c>
    </row>
    <row r="345" spans="1:65" s="15" customFormat="1" ht="11.25">
      <c r="B345" s="165"/>
      <c r="D345" s="152" t="s">
        <v>125</v>
      </c>
      <c r="E345" s="166" t="s">
        <v>1</v>
      </c>
      <c r="F345" s="167" t="s">
        <v>133</v>
      </c>
      <c r="H345" s="168">
        <v>8.4749999999999996</v>
      </c>
      <c r="L345" s="165"/>
      <c r="M345" s="169"/>
      <c r="N345" s="170"/>
      <c r="O345" s="170"/>
      <c r="P345" s="170"/>
      <c r="Q345" s="170"/>
      <c r="R345" s="170"/>
      <c r="S345" s="170"/>
      <c r="T345" s="171"/>
      <c r="AT345" s="166" t="s">
        <v>125</v>
      </c>
      <c r="AU345" s="166" t="s">
        <v>82</v>
      </c>
      <c r="AV345" s="15" t="s">
        <v>123</v>
      </c>
      <c r="AW345" s="15" t="s">
        <v>30</v>
      </c>
      <c r="AX345" s="15" t="s">
        <v>80</v>
      </c>
      <c r="AY345" s="166" t="s">
        <v>116</v>
      </c>
    </row>
    <row r="346" spans="1:65" s="2" customFormat="1" ht="24.2" customHeight="1">
      <c r="A346" s="30"/>
      <c r="B346" s="137"/>
      <c r="C346" s="138" t="s">
        <v>350</v>
      </c>
      <c r="D346" s="138" t="s">
        <v>119</v>
      </c>
      <c r="E346" s="139" t="s">
        <v>351</v>
      </c>
      <c r="F346" s="140" t="s">
        <v>352</v>
      </c>
      <c r="G346" s="141" t="s">
        <v>290</v>
      </c>
      <c r="H346" s="142">
        <v>2</v>
      </c>
      <c r="I346" s="143"/>
      <c r="J346" s="143">
        <f>ROUND(I346*H346,2)</f>
        <v>0</v>
      </c>
      <c r="K346" s="144"/>
      <c r="L346" s="31"/>
      <c r="M346" s="145" t="s">
        <v>1</v>
      </c>
      <c r="N346" s="146" t="s">
        <v>40</v>
      </c>
      <c r="O346" s="147">
        <v>0.28399999999999997</v>
      </c>
      <c r="P346" s="147">
        <f>O346*H346</f>
        <v>0.56799999999999995</v>
      </c>
      <c r="Q346" s="147">
        <v>1.9400000000000001E-3</v>
      </c>
      <c r="R346" s="147">
        <f>Q346*H346</f>
        <v>3.8800000000000002E-3</v>
      </c>
      <c r="S346" s="147">
        <v>0</v>
      </c>
      <c r="T346" s="148">
        <f>S346*H346</f>
        <v>0</v>
      </c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R346" s="149" t="s">
        <v>220</v>
      </c>
      <c r="AT346" s="149" t="s">
        <v>119</v>
      </c>
      <c r="AU346" s="149" t="s">
        <v>82</v>
      </c>
      <c r="AY346" s="18" t="s">
        <v>116</v>
      </c>
      <c r="BE346" s="150">
        <f>IF(N346="základní",J346,0)</f>
        <v>0</v>
      </c>
      <c r="BF346" s="150">
        <f>IF(N346="snížená",J346,0)</f>
        <v>0</v>
      </c>
      <c r="BG346" s="150">
        <f>IF(N346="zákl. přenesená",J346,0)</f>
        <v>0</v>
      </c>
      <c r="BH346" s="150">
        <f>IF(N346="sníž. přenesená",J346,0)</f>
        <v>0</v>
      </c>
      <c r="BI346" s="150">
        <f>IF(N346="nulová",J346,0)</f>
        <v>0</v>
      </c>
      <c r="BJ346" s="18" t="s">
        <v>80</v>
      </c>
      <c r="BK346" s="150">
        <f>ROUND(I346*H346,2)</f>
        <v>0</v>
      </c>
      <c r="BL346" s="18" t="s">
        <v>220</v>
      </c>
      <c r="BM346" s="149" t="s">
        <v>353</v>
      </c>
    </row>
    <row r="347" spans="1:65" s="13" customFormat="1" ht="11.25">
      <c r="B347" s="151"/>
      <c r="D347" s="152" t="s">
        <v>125</v>
      </c>
      <c r="E347" s="153" t="s">
        <v>1</v>
      </c>
      <c r="F347" s="154" t="s">
        <v>126</v>
      </c>
      <c r="H347" s="153" t="s">
        <v>1</v>
      </c>
      <c r="L347" s="151"/>
      <c r="M347" s="155"/>
      <c r="N347" s="156"/>
      <c r="O347" s="156"/>
      <c r="P347" s="156"/>
      <c r="Q347" s="156"/>
      <c r="R347" s="156"/>
      <c r="S347" s="156"/>
      <c r="T347" s="157"/>
      <c r="AT347" s="153" t="s">
        <v>125</v>
      </c>
      <c r="AU347" s="153" t="s">
        <v>82</v>
      </c>
      <c r="AV347" s="13" t="s">
        <v>80</v>
      </c>
      <c r="AW347" s="13" t="s">
        <v>30</v>
      </c>
      <c r="AX347" s="13" t="s">
        <v>75</v>
      </c>
      <c r="AY347" s="153" t="s">
        <v>116</v>
      </c>
    </row>
    <row r="348" spans="1:65" s="13" customFormat="1" ht="11.25">
      <c r="B348" s="151"/>
      <c r="D348" s="152" t="s">
        <v>125</v>
      </c>
      <c r="E348" s="153" t="s">
        <v>1</v>
      </c>
      <c r="F348" s="154" t="s">
        <v>127</v>
      </c>
      <c r="H348" s="153" t="s">
        <v>1</v>
      </c>
      <c r="L348" s="151"/>
      <c r="M348" s="155"/>
      <c r="N348" s="156"/>
      <c r="O348" s="156"/>
      <c r="P348" s="156"/>
      <c r="Q348" s="156"/>
      <c r="R348" s="156"/>
      <c r="S348" s="156"/>
      <c r="T348" s="157"/>
      <c r="AT348" s="153" t="s">
        <v>125</v>
      </c>
      <c r="AU348" s="153" t="s">
        <v>82</v>
      </c>
      <c r="AV348" s="13" t="s">
        <v>80</v>
      </c>
      <c r="AW348" s="13" t="s">
        <v>30</v>
      </c>
      <c r="AX348" s="13" t="s">
        <v>75</v>
      </c>
      <c r="AY348" s="153" t="s">
        <v>116</v>
      </c>
    </row>
    <row r="349" spans="1:65" s="13" customFormat="1" ht="11.25">
      <c r="B349" s="151"/>
      <c r="D349" s="152" t="s">
        <v>125</v>
      </c>
      <c r="E349" s="153" t="s">
        <v>1</v>
      </c>
      <c r="F349" s="154" t="s">
        <v>128</v>
      </c>
      <c r="H349" s="153" t="s">
        <v>1</v>
      </c>
      <c r="L349" s="151"/>
      <c r="M349" s="155"/>
      <c r="N349" s="156"/>
      <c r="O349" s="156"/>
      <c r="P349" s="156"/>
      <c r="Q349" s="156"/>
      <c r="R349" s="156"/>
      <c r="S349" s="156"/>
      <c r="T349" s="157"/>
      <c r="AT349" s="153" t="s">
        <v>125</v>
      </c>
      <c r="AU349" s="153" t="s">
        <v>82</v>
      </c>
      <c r="AV349" s="13" t="s">
        <v>80</v>
      </c>
      <c r="AW349" s="13" t="s">
        <v>30</v>
      </c>
      <c r="AX349" s="13" t="s">
        <v>75</v>
      </c>
      <c r="AY349" s="153" t="s">
        <v>116</v>
      </c>
    </row>
    <row r="350" spans="1:65" s="13" customFormat="1" ht="11.25">
      <c r="B350" s="151"/>
      <c r="D350" s="152" t="s">
        <v>125</v>
      </c>
      <c r="E350" s="153" t="s">
        <v>1</v>
      </c>
      <c r="F350" s="154" t="s">
        <v>129</v>
      </c>
      <c r="H350" s="153" t="s">
        <v>1</v>
      </c>
      <c r="L350" s="151"/>
      <c r="M350" s="155"/>
      <c r="N350" s="156"/>
      <c r="O350" s="156"/>
      <c r="P350" s="156"/>
      <c r="Q350" s="156"/>
      <c r="R350" s="156"/>
      <c r="S350" s="156"/>
      <c r="T350" s="157"/>
      <c r="AT350" s="153" t="s">
        <v>125</v>
      </c>
      <c r="AU350" s="153" t="s">
        <v>82</v>
      </c>
      <c r="AV350" s="13" t="s">
        <v>80</v>
      </c>
      <c r="AW350" s="13" t="s">
        <v>30</v>
      </c>
      <c r="AX350" s="13" t="s">
        <v>75</v>
      </c>
      <c r="AY350" s="153" t="s">
        <v>116</v>
      </c>
    </row>
    <row r="351" spans="1:65" s="13" customFormat="1" ht="11.25">
      <c r="B351" s="151"/>
      <c r="D351" s="152" t="s">
        <v>125</v>
      </c>
      <c r="E351" s="153" t="s">
        <v>1</v>
      </c>
      <c r="F351" s="154" t="s">
        <v>130</v>
      </c>
      <c r="H351" s="153" t="s">
        <v>1</v>
      </c>
      <c r="L351" s="151"/>
      <c r="M351" s="155"/>
      <c r="N351" s="156"/>
      <c r="O351" s="156"/>
      <c r="P351" s="156"/>
      <c r="Q351" s="156"/>
      <c r="R351" s="156"/>
      <c r="S351" s="156"/>
      <c r="T351" s="157"/>
      <c r="AT351" s="153" t="s">
        <v>125</v>
      </c>
      <c r="AU351" s="153" t="s">
        <v>82</v>
      </c>
      <c r="AV351" s="13" t="s">
        <v>80</v>
      </c>
      <c r="AW351" s="13" t="s">
        <v>30</v>
      </c>
      <c r="AX351" s="13" t="s">
        <v>75</v>
      </c>
      <c r="AY351" s="153" t="s">
        <v>116</v>
      </c>
    </row>
    <row r="352" spans="1:65" s="14" customFormat="1" ht="11.25">
      <c r="B352" s="158"/>
      <c r="D352" s="152" t="s">
        <v>125</v>
      </c>
      <c r="E352" s="159" t="s">
        <v>1</v>
      </c>
      <c r="F352" s="160" t="s">
        <v>354</v>
      </c>
      <c r="H352" s="161">
        <v>2</v>
      </c>
      <c r="L352" s="158"/>
      <c r="M352" s="162"/>
      <c r="N352" s="163"/>
      <c r="O352" s="163"/>
      <c r="P352" s="163"/>
      <c r="Q352" s="163"/>
      <c r="R352" s="163"/>
      <c r="S352" s="163"/>
      <c r="T352" s="164"/>
      <c r="AT352" s="159" t="s">
        <v>125</v>
      </c>
      <c r="AU352" s="159" t="s">
        <v>82</v>
      </c>
      <c r="AV352" s="14" t="s">
        <v>82</v>
      </c>
      <c r="AW352" s="14" t="s">
        <v>30</v>
      </c>
      <c r="AX352" s="14" t="s">
        <v>75</v>
      </c>
      <c r="AY352" s="159" t="s">
        <v>116</v>
      </c>
    </row>
    <row r="353" spans="1:65" s="15" customFormat="1" ht="11.25">
      <c r="B353" s="165"/>
      <c r="D353" s="152" t="s">
        <v>125</v>
      </c>
      <c r="E353" s="166" t="s">
        <v>1</v>
      </c>
      <c r="F353" s="167" t="s">
        <v>133</v>
      </c>
      <c r="H353" s="168">
        <v>2</v>
      </c>
      <c r="L353" s="165"/>
      <c r="M353" s="169"/>
      <c r="N353" s="170"/>
      <c r="O353" s="170"/>
      <c r="P353" s="170"/>
      <c r="Q353" s="170"/>
      <c r="R353" s="170"/>
      <c r="S353" s="170"/>
      <c r="T353" s="171"/>
      <c r="AT353" s="166" t="s">
        <v>125</v>
      </c>
      <c r="AU353" s="166" t="s">
        <v>82</v>
      </c>
      <c r="AV353" s="15" t="s">
        <v>123</v>
      </c>
      <c r="AW353" s="15" t="s">
        <v>30</v>
      </c>
      <c r="AX353" s="15" t="s">
        <v>80</v>
      </c>
      <c r="AY353" s="166" t="s">
        <v>116</v>
      </c>
    </row>
    <row r="354" spans="1:65" s="2" customFormat="1" ht="33" customHeight="1">
      <c r="A354" s="30"/>
      <c r="B354" s="137"/>
      <c r="C354" s="138" t="s">
        <v>355</v>
      </c>
      <c r="D354" s="138" t="s">
        <v>119</v>
      </c>
      <c r="E354" s="139" t="s">
        <v>356</v>
      </c>
      <c r="F354" s="140" t="s">
        <v>357</v>
      </c>
      <c r="G354" s="141" t="s">
        <v>152</v>
      </c>
      <c r="H354" s="142">
        <v>2</v>
      </c>
      <c r="I354" s="143"/>
      <c r="J354" s="143">
        <f>ROUND(I354*H354,2)</f>
        <v>0</v>
      </c>
      <c r="K354" s="144"/>
      <c r="L354" s="31"/>
      <c r="M354" s="145" t="s">
        <v>1</v>
      </c>
      <c r="N354" s="146" t="s">
        <v>40</v>
      </c>
      <c r="O354" s="147">
        <v>1.125</v>
      </c>
      <c r="P354" s="147">
        <f>O354*H354</f>
        <v>2.25</v>
      </c>
      <c r="Q354" s="147">
        <v>5.1200000000000004E-3</v>
      </c>
      <c r="R354" s="147">
        <f>Q354*H354</f>
        <v>1.0240000000000001E-2</v>
      </c>
      <c r="S354" s="147">
        <v>0</v>
      </c>
      <c r="T354" s="148">
        <f>S354*H354</f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49" t="s">
        <v>220</v>
      </c>
      <c r="AT354" s="149" t="s">
        <v>119</v>
      </c>
      <c r="AU354" s="149" t="s">
        <v>82</v>
      </c>
      <c r="AY354" s="18" t="s">
        <v>116</v>
      </c>
      <c r="BE354" s="150">
        <f>IF(N354="základní",J354,0)</f>
        <v>0</v>
      </c>
      <c r="BF354" s="150">
        <f>IF(N354="snížená",J354,0)</f>
        <v>0</v>
      </c>
      <c r="BG354" s="150">
        <f>IF(N354="zákl. přenesená",J354,0)</f>
        <v>0</v>
      </c>
      <c r="BH354" s="150">
        <f>IF(N354="sníž. přenesená",J354,0)</f>
        <v>0</v>
      </c>
      <c r="BI354" s="150">
        <f>IF(N354="nulová",J354,0)</f>
        <v>0</v>
      </c>
      <c r="BJ354" s="18" t="s">
        <v>80</v>
      </c>
      <c r="BK354" s="150">
        <f>ROUND(I354*H354,2)</f>
        <v>0</v>
      </c>
      <c r="BL354" s="18" t="s">
        <v>220</v>
      </c>
      <c r="BM354" s="149" t="s">
        <v>358</v>
      </c>
    </row>
    <row r="355" spans="1:65" s="13" customFormat="1" ht="11.25">
      <c r="B355" s="151"/>
      <c r="D355" s="152" t="s">
        <v>125</v>
      </c>
      <c r="E355" s="153" t="s">
        <v>1</v>
      </c>
      <c r="F355" s="154" t="s">
        <v>126</v>
      </c>
      <c r="H355" s="153" t="s">
        <v>1</v>
      </c>
      <c r="L355" s="151"/>
      <c r="M355" s="155"/>
      <c r="N355" s="156"/>
      <c r="O355" s="156"/>
      <c r="P355" s="156"/>
      <c r="Q355" s="156"/>
      <c r="R355" s="156"/>
      <c r="S355" s="156"/>
      <c r="T355" s="157"/>
      <c r="AT355" s="153" t="s">
        <v>125</v>
      </c>
      <c r="AU355" s="153" t="s">
        <v>82</v>
      </c>
      <c r="AV355" s="13" t="s">
        <v>80</v>
      </c>
      <c r="AW355" s="13" t="s">
        <v>30</v>
      </c>
      <c r="AX355" s="13" t="s">
        <v>75</v>
      </c>
      <c r="AY355" s="153" t="s">
        <v>116</v>
      </c>
    </row>
    <row r="356" spans="1:65" s="13" customFormat="1" ht="11.25">
      <c r="B356" s="151"/>
      <c r="D356" s="152" t="s">
        <v>125</v>
      </c>
      <c r="E356" s="153" t="s">
        <v>1</v>
      </c>
      <c r="F356" s="154" t="s">
        <v>127</v>
      </c>
      <c r="H356" s="153" t="s">
        <v>1</v>
      </c>
      <c r="L356" s="151"/>
      <c r="M356" s="155"/>
      <c r="N356" s="156"/>
      <c r="O356" s="156"/>
      <c r="P356" s="156"/>
      <c r="Q356" s="156"/>
      <c r="R356" s="156"/>
      <c r="S356" s="156"/>
      <c r="T356" s="157"/>
      <c r="AT356" s="153" t="s">
        <v>125</v>
      </c>
      <c r="AU356" s="153" t="s">
        <v>82</v>
      </c>
      <c r="AV356" s="13" t="s">
        <v>80</v>
      </c>
      <c r="AW356" s="13" t="s">
        <v>30</v>
      </c>
      <c r="AX356" s="13" t="s">
        <v>75</v>
      </c>
      <c r="AY356" s="153" t="s">
        <v>116</v>
      </c>
    </row>
    <row r="357" spans="1:65" s="13" customFormat="1" ht="11.25">
      <c r="B357" s="151"/>
      <c r="D357" s="152" t="s">
        <v>125</v>
      </c>
      <c r="E357" s="153" t="s">
        <v>1</v>
      </c>
      <c r="F357" s="154" t="s">
        <v>128</v>
      </c>
      <c r="H357" s="153" t="s">
        <v>1</v>
      </c>
      <c r="L357" s="151"/>
      <c r="M357" s="155"/>
      <c r="N357" s="156"/>
      <c r="O357" s="156"/>
      <c r="P357" s="156"/>
      <c r="Q357" s="156"/>
      <c r="R357" s="156"/>
      <c r="S357" s="156"/>
      <c r="T357" s="157"/>
      <c r="AT357" s="153" t="s">
        <v>125</v>
      </c>
      <c r="AU357" s="153" t="s">
        <v>82</v>
      </c>
      <c r="AV357" s="13" t="s">
        <v>80</v>
      </c>
      <c r="AW357" s="13" t="s">
        <v>30</v>
      </c>
      <c r="AX357" s="13" t="s">
        <v>75</v>
      </c>
      <c r="AY357" s="153" t="s">
        <v>116</v>
      </c>
    </row>
    <row r="358" spans="1:65" s="13" customFormat="1" ht="11.25">
      <c r="B358" s="151"/>
      <c r="D358" s="152" t="s">
        <v>125</v>
      </c>
      <c r="E358" s="153" t="s">
        <v>1</v>
      </c>
      <c r="F358" s="154" t="s">
        <v>129</v>
      </c>
      <c r="H358" s="153" t="s">
        <v>1</v>
      </c>
      <c r="L358" s="151"/>
      <c r="M358" s="155"/>
      <c r="N358" s="156"/>
      <c r="O358" s="156"/>
      <c r="P358" s="156"/>
      <c r="Q358" s="156"/>
      <c r="R358" s="156"/>
      <c r="S358" s="156"/>
      <c r="T358" s="157"/>
      <c r="AT358" s="153" t="s">
        <v>125</v>
      </c>
      <c r="AU358" s="153" t="s">
        <v>82</v>
      </c>
      <c r="AV358" s="13" t="s">
        <v>80</v>
      </c>
      <c r="AW358" s="13" t="s">
        <v>30</v>
      </c>
      <c r="AX358" s="13" t="s">
        <v>75</v>
      </c>
      <c r="AY358" s="153" t="s">
        <v>116</v>
      </c>
    </row>
    <row r="359" spans="1:65" s="13" customFormat="1" ht="11.25">
      <c r="B359" s="151"/>
      <c r="D359" s="152" t="s">
        <v>125</v>
      </c>
      <c r="E359" s="153" t="s">
        <v>1</v>
      </c>
      <c r="F359" s="154" t="s">
        <v>130</v>
      </c>
      <c r="H359" s="153" t="s">
        <v>1</v>
      </c>
      <c r="L359" s="151"/>
      <c r="M359" s="155"/>
      <c r="N359" s="156"/>
      <c r="O359" s="156"/>
      <c r="P359" s="156"/>
      <c r="Q359" s="156"/>
      <c r="R359" s="156"/>
      <c r="S359" s="156"/>
      <c r="T359" s="157"/>
      <c r="AT359" s="153" t="s">
        <v>125</v>
      </c>
      <c r="AU359" s="153" t="s">
        <v>82</v>
      </c>
      <c r="AV359" s="13" t="s">
        <v>80</v>
      </c>
      <c r="AW359" s="13" t="s">
        <v>30</v>
      </c>
      <c r="AX359" s="13" t="s">
        <v>75</v>
      </c>
      <c r="AY359" s="153" t="s">
        <v>116</v>
      </c>
    </row>
    <row r="360" spans="1:65" s="13" customFormat="1" ht="11.25">
      <c r="B360" s="151"/>
      <c r="D360" s="152" t="s">
        <v>125</v>
      </c>
      <c r="E360" s="153" t="s">
        <v>1</v>
      </c>
      <c r="F360" s="154" t="s">
        <v>131</v>
      </c>
      <c r="H360" s="153" t="s">
        <v>1</v>
      </c>
      <c r="L360" s="151"/>
      <c r="M360" s="155"/>
      <c r="N360" s="156"/>
      <c r="O360" s="156"/>
      <c r="P360" s="156"/>
      <c r="Q360" s="156"/>
      <c r="R360" s="156"/>
      <c r="S360" s="156"/>
      <c r="T360" s="157"/>
      <c r="AT360" s="153" t="s">
        <v>125</v>
      </c>
      <c r="AU360" s="153" t="s">
        <v>82</v>
      </c>
      <c r="AV360" s="13" t="s">
        <v>80</v>
      </c>
      <c r="AW360" s="13" t="s">
        <v>30</v>
      </c>
      <c r="AX360" s="13" t="s">
        <v>75</v>
      </c>
      <c r="AY360" s="153" t="s">
        <v>116</v>
      </c>
    </row>
    <row r="361" spans="1:65" s="14" customFormat="1" ht="11.25">
      <c r="B361" s="158"/>
      <c r="D361" s="152" t="s">
        <v>125</v>
      </c>
      <c r="E361" s="159" t="s">
        <v>1</v>
      </c>
      <c r="F361" s="160" t="s">
        <v>82</v>
      </c>
      <c r="H361" s="161">
        <v>2</v>
      </c>
      <c r="L361" s="158"/>
      <c r="M361" s="162"/>
      <c r="N361" s="163"/>
      <c r="O361" s="163"/>
      <c r="P361" s="163"/>
      <c r="Q361" s="163"/>
      <c r="R361" s="163"/>
      <c r="S361" s="163"/>
      <c r="T361" s="164"/>
      <c r="AT361" s="159" t="s">
        <v>125</v>
      </c>
      <c r="AU361" s="159" t="s">
        <v>82</v>
      </c>
      <c r="AV361" s="14" t="s">
        <v>82</v>
      </c>
      <c r="AW361" s="14" t="s">
        <v>30</v>
      </c>
      <c r="AX361" s="14" t="s">
        <v>75</v>
      </c>
      <c r="AY361" s="159" t="s">
        <v>116</v>
      </c>
    </row>
    <row r="362" spans="1:65" s="15" customFormat="1" ht="11.25">
      <c r="B362" s="165"/>
      <c r="D362" s="152" t="s">
        <v>125</v>
      </c>
      <c r="E362" s="166" t="s">
        <v>1</v>
      </c>
      <c r="F362" s="167" t="s">
        <v>133</v>
      </c>
      <c r="H362" s="168">
        <v>2</v>
      </c>
      <c r="L362" s="165"/>
      <c r="M362" s="169"/>
      <c r="N362" s="170"/>
      <c r="O362" s="170"/>
      <c r="P362" s="170"/>
      <c r="Q362" s="170"/>
      <c r="R362" s="170"/>
      <c r="S362" s="170"/>
      <c r="T362" s="171"/>
      <c r="AT362" s="166" t="s">
        <v>125</v>
      </c>
      <c r="AU362" s="166" t="s">
        <v>82</v>
      </c>
      <c r="AV362" s="15" t="s">
        <v>123</v>
      </c>
      <c r="AW362" s="15" t="s">
        <v>30</v>
      </c>
      <c r="AX362" s="15" t="s">
        <v>80</v>
      </c>
      <c r="AY362" s="166" t="s">
        <v>116</v>
      </c>
    </row>
    <row r="363" spans="1:65" s="2" customFormat="1" ht="24.2" customHeight="1">
      <c r="A363" s="30"/>
      <c r="B363" s="137"/>
      <c r="C363" s="138" t="s">
        <v>359</v>
      </c>
      <c r="D363" s="138" t="s">
        <v>119</v>
      </c>
      <c r="E363" s="139" t="s">
        <v>360</v>
      </c>
      <c r="F363" s="140" t="s">
        <v>361</v>
      </c>
      <c r="G363" s="141" t="s">
        <v>152</v>
      </c>
      <c r="H363" s="142">
        <v>1.375</v>
      </c>
      <c r="I363" s="143"/>
      <c r="J363" s="143">
        <f>ROUND(I363*H363,2)</f>
        <v>0</v>
      </c>
      <c r="K363" s="144"/>
      <c r="L363" s="31"/>
      <c r="M363" s="145" t="s">
        <v>1</v>
      </c>
      <c r="N363" s="146" t="s">
        <v>40</v>
      </c>
      <c r="O363" s="147">
        <v>1.593</v>
      </c>
      <c r="P363" s="147">
        <f>O363*H363</f>
        <v>2.190375</v>
      </c>
      <c r="Q363" s="147">
        <v>6.3699999999999998E-3</v>
      </c>
      <c r="R363" s="147">
        <f>Q363*H363</f>
        <v>8.7587499999999992E-3</v>
      </c>
      <c r="S363" s="147">
        <v>0</v>
      </c>
      <c r="T363" s="148">
        <f>S363*H363</f>
        <v>0</v>
      </c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R363" s="149" t="s">
        <v>220</v>
      </c>
      <c r="AT363" s="149" t="s">
        <v>119</v>
      </c>
      <c r="AU363" s="149" t="s">
        <v>82</v>
      </c>
      <c r="AY363" s="18" t="s">
        <v>116</v>
      </c>
      <c r="BE363" s="150">
        <f>IF(N363="základní",J363,0)</f>
        <v>0</v>
      </c>
      <c r="BF363" s="150">
        <f>IF(N363="snížená",J363,0)</f>
        <v>0</v>
      </c>
      <c r="BG363" s="150">
        <f>IF(N363="zákl. přenesená",J363,0)</f>
        <v>0</v>
      </c>
      <c r="BH363" s="150">
        <f>IF(N363="sníž. přenesená",J363,0)</f>
        <v>0</v>
      </c>
      <c r="BI363" s="150">
        <f>IF(N363="nulová",J363,0)</f>
        <v>0</v>
      </c>
      <c r="BJ363" s="18" t="s">
        <v>80</v>
      </c>
      <c r="BK363" s="150">
        <f>ROUND(I363*H363,2)</f>
        <v>0</v>
      </c>
      <c r="BL363" s="18" t="s">
        <v>220</v>
      </c>
      <c r="BM363" s="149" t="s">
        <v>362</v>
      </c>
    </row>
    <row r="364" spans="1:65" s="13" customFormat="1" ht="11.25">
      <c r="B364" s="151"/>
      <c r="D364" s="152" t="s">
        <v>125</v>
      </c>
      <c r="E364" s="153" t="s">
        <v>1</v>
      </c>
      <c r="F364" s="154" t="s">
        <v>126</v>
      </c>
      <c r="H364" s="153" t="s">
        <v>1</v>
      </c>
      <c r="L364" s="151"/>
      <c r="M364" s="155"/>
      <c r="N364" s="156"/>
      <c r="O364" s="156"/>
      <c r="P364" s="156"/>
      <c r="Q364" s="156"/>
      <c r="R364" s="156"/>
      <c r="S364" s="156"/>
      <c r="T364" s="157"/>
      <c r="AT364" s="153" t="s">
        <v>125</v>
      </c>
      <c r="AU364" s="153" t="s">
        <v>82</v>
      </c>
      <c r="AV364" s="13" t="s">
        <v>80</v>
      </c>
      <c r="AW364" s="13" t="s">
        <v>30</v>
      </c>
      <c r="AX364" s="13" t="s">
        <v>75</v>
      </c>
      <c r="AY364" s="153" t="s">
        <v>116</v>
      </c>
    </row>
    <row r="365" spans="1:65" s="13" customFormat="1" ht="11.25">
      <c r="B365" s="151"/>
      <c r="D365" s="152" t="s">
        <v>125</v>
      </c>
      <c r="E365" s="153" t="s">
        <v>1</v>
      </c>
      <c r="F365" s="154" t="s">
        <v>127</v>
      </c>
      <c r="H365" s="153" t="s">
        <v>1</v>
      </c>
      <c r="L365" s="151"/>
      <c r="M365" s="155"/>
      <c r="N365" s="156"/>
      <c r="O365" s="156"/>
      <c r="P365" s="156"/>
      <c r="Q365" s="156"/>
      <c r="R365" s="156"/>
      <c r="S365" s="156"/>
      <c r="T365" s="157"/>
      <c r="AT365" s="153" t="s">
        <v>125</v>
      </c>
      <c r="AU365" s="153" t="s">
        <v>82</v>
      </c>
      <c r="AV365" s="13" t="s">
        <v>80</v>
      </c>
      <c r="AW365" s="13" t="s">
        <v>30</v>
      </c>
      <c r="AX365" s="13" t="s">
        <v>75</v>
      </c>
      <c r="AY365" s="153" t="s">
        <v>116</v>
      </c>
    </row>
    <row r="366" spans="1:65" s="13" customFormat="1" ht="11.25">
      <c r="B366" s="151"/>
      <c r="D366" s="152" t="s">
        <v>125</v>
      </c>
      <c r="E366" s="153" t="s">
        <v>1</v>
      </c>
      <c r="F366" s="154" t="s">
        <v>128</v>
      </c>
      <c r="H366" s="153" t="s">
        <v>1</v>
      </c>
      <c r="L366" s="151"/>
      <c r="M366" s="155"/>
      <c r="N366" s="156"/>
      <c r="O366" s="156"/>
      <c r="P366" s="156"/>
      <c r="Q366" s="156"/>
      <c r="R366" s="156"/>
      <c r="S366" s="156"/>
      <c r="T366" s="157"/>
      <c r="AT366" s="153" t="s">
        <v>125</v>
      </c>
      <c r="AU366" s="153" t="s">
        <v>82</v>
      </c>
      <c r="AV366" s="13" t="s">
        <v>80</v>
      </c>
      <c r="AW366" s="13" t="s">
        <v>30</v>
      </c>
      <c r="AX366" s="13" t="s">
        <v>75</v>
      </c>
      <c r="AY366" s="153" t="s">
        <v>116</v>
      </c>
    </row>
    <row r="367" spans="1:65" s="13" customFormat="1" ht="11.25">
      <c r="B367" s="151"/>
      <c r="D367" s="152" t="s">
        <v>125</v>
      </c>
      <c r="E367" s="153" t="s">
        <v>1</v>
      </c>
      <c r="F367" s="154" t="s">
        <v>129</v>
      </c>
      <c r="H367" s="153" t="s">
        <v>1</v>
      </c>
      <c r="L367" s="151"/>
      <c r="M367" s="155"/>
      <c r="N367" s="156"/>
      <c r="O367" s="156"/>
      <c r="P367" s="156"/>
      <c r="Q367" s="156"/>
      <c r="R367" s="156"/>
      <c r="S367" s="156"/>
      <c r="T367" s="157"/>
      <c r="AT367" s="153" t="s">
        <v>125</v>
      </c>
      <c r="AU367" s="153" t="s">
        <v>82</v>
      </c>
      <c r="AV367" s="13" t="s">
        <v>80</v>
      </c>
      <c r="AW367" s="13" t="s">
        <v>30</v>
      </c>
      <c r="AX367" s="13" t="s">
        <v>75</v>
      </c>
      <c r="AY367" s="153" t="s">
        <v>116</v>
      </c>
    </row>
    <row r="368" spans="1:65" s="13" customFormat="1" ht="11.25">
      <c r="B368" s="151"/>
      <c r="D368" s="152" t="s">
        <v>125</v>
      </c>
      <c r="E368" s="153" t="s">
        <v>1</v>
      </c>
      <c r="F368" s="154" t="s">
        <v>130</v>
      </c>
      <c r="H368" s="153" t="s">
        <v>1</v>
      </c>
      <c r="L368" s="151"/>
      <c r="M368" s="155"/>
      <c r="N368" s="156"/>
      <c r="O368" s="156"/>
      <c r="P368" s="156"/>
      <c r="Q368" s="156"/>
      <c r="R368" s="156"/>
      <c r="S368" s="156"/>
      <c r="T368" s="157"/>
      <c r="AT368" s="153" t="s">
        <v>125</v>
      </c>
      <c r="AU368" s="153" t="s">
        <v>82</v>
      </c>
      <c r="AV368" s="13" t="s">
        <v>80</v>
      </c>
      <c r="AW368" s="13" t="s">
        <v>30</v>
      </c>
      <c r="AX368" s="13" t="s">
        <v>75</v>
      </c>
      <c r="AY368" s="153" t="s">
        <v>116</v>
      </c>
    </row>
    <row r="369" spans="1:65" s="13" customFormat="1" ht="11.25">
      <c r="B369" s="151"/>
      <c r="D369" s="152" t="s">
        <v>125</v>
      </c>
      <c r="E369" s="153" t="s">
        <v>1</v>
      </c>
      <c r="F369" s="154" t="s">
        <v>131</v>
      </c>
      <c r="H369" s="153" t="s">
        <v>1</v>
      </c>
      <c r="L369" s="151"/>
      <c r="M369" s="155"/>
      <c r="N369" s="156"/>
      <c r="O369" s="156"/>
      <c r="P369" s="156"/>
      <c r="Q369" s="156"/>
      <c r="R369" s="156"/>
      <c r="S369" s="156"/>
      <c r="T369" s="157"/>
      <c r="AT369" s="153" t="s">
        <v>125</v>
      </c>
      <c r="AU369" s="153" t="s">
        <v>82</v>
      </c>
      <c r="AV369" s="13" t="s">
        <v>80</v>
      </c>
      <c r="AW369" s="13" t="s">
        <v>30</v>
      </c>
      <c r="AX369" s="13" t="s">
        <v>75</v>
      </c>
      <c r="AY369" s="153" t="s">
        <v>116</v>
      </c>
    </row>
    <row r="370" spans="1:65" s="14" customFormat="1" ht="11.25">
      <c r="B370" s="158"/>
      <c r="D370" s="152" t="s">
        <v>125</v>
      </c>
      <c r="E370" s="159" t="s">
        <v>1</v>
      </c>
      <c r="F370" s="160" t="s">
        <v>363</v>
      </c>
      <c r="H370" s="161">
        <v>1.375</v>
      </c>
      <c r="L370" s="158"/>
      <c r="M370" s="162"/>
      <c r="N370" s="163"/>
      <c r="O370" s="163"/>
      <c r="P370" s="163"/>
      <c r="Q370" s="163"/>
      <c r="R370" s="163"/>
      <c r="S370" s="163"/>
      <c r="T370" s="164"/>
      <c r="AT370" s="159" t="s">
        <v>125</v>
      </c>
      <c r="AU370" s="159" t="s">
        <v>82</v>
      </c>
      <c r="AV370" s="14" t="s">
        <v>82</v>
      </c>
      <c r="AW370" s="14" t="s">
        <v>30</v>
      </c>
      <c r="AX370" s="14" t="s">
        <v>75</v>
      </c>
      <c r="AY370" s="159" t="s">
        <v>116</v>
      </c>
    </row>
    <row r="371" spans="1:65" s="15" customFormat="1" ht="11.25">
      <c r="B371" s="165"/>
      <c r="D371" s="152" t="s">
        <v>125</v>
      </c>
      <c r="E371" s="166" t="s">
        <v>1</v>
      </c>
      <c r="F371" s="167" t="s">
        <v>133</v>
      </c>
      <c r="H371" s="168">
        <v>1.375</v>
      </c>
      <c r="L371" s="165"/>
      <c r="M371" s="169"/>
      <c r="N371" s="170"/>
      <c r="O371" s="170"/>
      <c r="P371" s="170"/>
      <c r="Q371" s="170"/>
      <c r="R371" s="170"/>
      <c r="S371" s="170"/>
      <c r="T371" s="171"/>
      <c r="AT371" s="166" t="s">
        <v>125</v>
      </c>
      <c r="AU371" s="166" t="s">
        <v>82</v>
      </c>
      <c r="AV371" s="15" t="s">
        <v>123</v>
      </c>
      <c r="AW371" s="15" t="s">
        <v>30</v>
      </c>
      <c r="AX371" s="15" t="s">
        <v>80</v>
      </c>
      <c r="AY371" s="166" t="s">
        <v>116</v>
      </c>
    </row>
    <row r="372" spans="1:65" s="2" customFormat="1" ht="24.2" customHeight="1">
      <c r="A372" s="30"/>
      <c r="B372" s="137"/>
      <c r="C372" s="138" t="s">
        <v>364</v>
      </c>
      <c r="D372" s="138" t="s">
        <v>119</v>
      </c>
      <c r="E372" s="139" t="s">
        <v>365</v>
      </c>
      <c r="F372" s="140" t="s">
        <v>366</v>
      </c>
      <c r="G372" s="141" t="s">
        <v>202</v>
      </c>
      <c r="H372" s="142">
        <v>2.3E-2</v>
      </c>
      <c r="I372" s="143"/>
      <c r="J372" s="143">
        <f>ROUND(I372*H372,2)</f>
        <v>0</v>
      </c>
      <c r="K372" s="144"/>
      <c r="L372" s="31"/>
      <c r="M372" s="145" t="s">
        <v>1</v>
      </c>
      <c r="N372" s="146" t="s">
        <v>40</v>
      </c>
      <c r="O372" s="147">
        <v>4.9470000000000001</v>
      </c>
      <c r="P372" s="147">
        <f>O372*H372</f>
        <v>0.11378099999999999</v>
      </c>
      <c r="Q372" s="147">
        <v>0</v>
      </c>
      <c r="R372" s="147">
        <f>Q372*H372</f>
        <v>0</v>
      </c>
      <c r="S372" s="147">
        <v>0</v>
      </c>
      <c r="T372" s="148">
        <f>S372*H372</f>
        <v>0</v>
      </c>
      <c r="U372" s="30"/>
      <c r="V372" s="30"/>
      <c r="W372" s="30"/>
      <c r="X372" s="30"/>
      <c r="Y372" s="30"/>
      <c r="Z372" s="30"/>
      <c r="AA372" s="30"/>
      <c r="AB372" s="30"/>
      <c r="AC372" s="30"/>
      <c r="AD372" s="30"/>
      <c r="AE372" s="30"/>
      <c r="AR372" s="149" t="s">
        <v>220</v>
      </c>
      <c r="AT372" s="149" t="s">
        <v>119</v>
      </c>
      <c r="AU372" s="149" t="s">
        <v>82</v>
      </c>
      <c r="AY372" s="18" t="s">
        <v>116</v>
      </c>
      <c r="BE372" s="150">
        <f>IF(N372="základní",J372,0)</f>
        <v>0</v>
      </c>
      <c r="BF372" s="150">
        <f>IF(N372="snížená",J372,0)</f>
        <v>0</v>
      </c>
      <c r="BG372" s="150">
        <f>IF(N372="zákl. přenesená",J372,0)</f>
        <v>0</v>
      </c>
      <c r="BH372" s="150">
        <f>IF(N372="sníž. přenesená",J372,0)</f>
        <v>0</v>
      </c>
      <c r="BI372" s="150">
        <f>IF(N372="nulová",J372,0)</f>
        <v>0</v>
      </c>
      <c r="BJ372" s="18" t="s">
        <v>80</v>
      </c>
      <c r="BK372" s="150">
        <f>ROUND(I372*H372,2)</f>
        <v>0</v>
      </c>
      <c r="BL372" s="18" t="s">
        <v>220</v>
      </c>
      <c r="BM372" s="149" t="s">
        <v>367</v>
      </c>
    </row>
    <row r="373" spans="1:65" s="2" customFormat="1" ht="24.2" customHeight="1">
      <c r="A373" s="30"/>
      <c r="B373" s="137"/>
      <c r="C373" s="138" t="s">
        <v>368</v>
      </c>
      <c r="D373" s="138" t="s">
        <v>119</v>
      </c>
      <c r="E373" s="139" t="s">
        <v>369</v>
      </c>
      <c r="F373" s="140" t="s">
        <v>370</v>
      </c>
      <c r="G373" s="141" t="s">
        <v>202</v>
      </c>
      <c r="H373" s="142">
        <v>2.3E-2</v>
      </c>
      <c r="I373" s="143"/>
      <c r="J373" s="143">
        <f>ROUND(I373*H373,2)</f>
        <v>0</v>
      </c>
      <c r="K373" s="144"/>
      <c r="L373" s="31"/>
      <c r="M373" s="145" t="s">
        <v>1</v>
      </c>
      <c r="N373" s="146" t="s">
        <v>40</v>
      </c>
      <c r="O373" s="147">
        <v>2.75</v>
      </c>
      <c r="P373" s="147">
        <f>O373*H373</f>
        <v>6.3250000000000001E-2</v>
      </c>
      <c r="Q373" s="147">
        <v>0</v>
      </c>
      <c r="R373" s="147">
        <f>Q373*H373</f>
        <v>0</v>
      </c>
      <c r="S373" s="147">
        <v>0</v>
      </c>
      <c r="T373" s="148">
        <f>S373*H373</f>
        <v>0</v>
      </c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R373" s="149" t="s">
        <v>220</v>
      </c>
      <c r="AT373" s="149" t="s">
        <v>119</v>
      </c>
      <c r="AU373" s="149" t="s">
        <v>82</v>
      </c>
      <c r="AY373" s="18" t="s">
        <v>116</v>
      </c>
      <c r="BE373" s="150">
        <f>IF(N373="základní",J373,0)</f>
        <v>0</v>
      </c>
      <c r="BF373" s="150">
        <f>IF(N373="snížená",J373,0)</f>
        <v>0</v>
      </c>
      <c r="BG373" s="150">
        <f>IF(N373="zákl. přenesená",J373,0)</f>
        <v>0</v>
      </c>
      <c r="BH373" s="150">
        <f>IF(N373="sníž. přenesená",J373,0)</f>
        <v>0</v>
      </c>
      <c r="BI373" s="150">
        <f>IF(N373="nulová",J373,0)</f>
        <v>0</v>
      </c>
      <c r="BJ373" s="18" t="s">
        <v>80</v>
      </c>
      <c r="BK373" s="150">
        <f>ROUND(I373*H373,2)</f>
        <v>0</v>
      </c>
      <c r="BL373" s="18" t="s">
        <v>220</v>
      </c>
      <c r="BM373" s="149" t="s">
        <v>371</v>
      </c>
    </row>
    <row r="374" spans="1:65" s="12" customFormat="1" ht="22.9" customHeight="1">
      <c r="B374" s="125"/>
      <c r="D374" s="126" t="s">
        <v>74</v>
      </c>
      <c r="E374" s="135" t="s">
        <v>372</v>
      </c>
      <c r="F374" s="135" t="s">
        <v>373</v>
      </c>
      <c r="J374" s="136">
        <f>BK374</f>
        <v>0</v>
      </c>
      <c r="L374" s="125"/>
      <c r="M374" s="129"/>
      <c r="N374" s="130"/>
      <c r="O374" s="130"/>
      <c r="P374" s="131">
        <f>SUM(P375:P466)</f>
        <v>140.97536700000001</v>
      </c>
      <c r="Q374" s="130"/>
      <c r="R374" s="131">
        <f>SUM(R375:R466)</f>
        <v>3.3588434999999999</v>
      </c>
      <c r="S374" s="130"/>
      <c r="T374" s="132">
        <f>SUM(T375:T466)</f>
        <v>1.6011395000000002</v>
      </c>
      <c r="AR374" s="126" t="s">
        <v>82</v>
      </c>
      <c r="AT374" s="133" t="s">
        <v>74</v>
      </c>
      <c r="AU374" s="133" t="s">
        <v>80</v>
      </c>
      <c r="AY374" s="126" t="s">
        <v>116</v>
      </c>
      <c r="BK374" s="134">
        <f>SUM(BK375:BK466)</f>
        <v>0</v>
      </c>
    </row>
    <row r="375" spans="1:65" s="2" customFormat="1" ht="24.2" customHeight="1">
      <c r="A375" s="30"/>
      <c r="B375" s="137"/>
      <c r="C375" s="138" t="s">
        <v>374</v>
      </c>
      <c r="D375" s="138" t="s">
        <v>119</v>
      </c>
      <c r="E375" s="139" t="s">
        <v>375</v>
      </c>
      <c r="F375" s="140" t="s">
        <v>376</v>
      </c>
      <c r="G375" s="141" t="s">
        <v>152</v>
      </c>
      <c r="H375" s="142">
        <v>87.775000000000006</v>
      </c>
      <c r="I375" s="143"/>
      <c r="J375" s="143">
        <f>ROUND(I375*H375,2)</f>
        <v>0</v>
      </c>
      <c r="K375" s="144"/>
      <c r="L375" s="31"/>
      <c r="M375" s="145" t="s">
        <v>1</v>
      </c>
      <c r="N375" s="146" t="s">
        <v>40</v>
      </c>
      <c r="O375" s="147">
        <v>0.58399999999999996</v>
      </c>
      <c r="P375" s="147">
        <f>O375*H375</f>
        <v>51.260599999999997</v>
      </c>
      <c r="Q375" s="147">
        <v>2.0000000000000001E-4</v>
      </c>
      <c r="R375" s="147">
        <f>Q375*H375</f>
        <v>1.7555000000000001E-2</v>
      </c>
      <c r="S375" s="147">
        <v>1.7780000000000001E-2</v>
      </c>
      <c r="T375" s="148">
        <f>S375*H375</f>
        <v>1.5606395000000002</v>
      </c>
      <c r="U375" s="30"/>
      <c r="V375" s="30"/>
      <c r="W375" s="30"/>
      <c r="X375" s="30"/>
      <c r="Y375" s="30"/>
      <c r="Z375" s="30"/>
      <c r="AA375" s="30"/>
      <c r="AB375" s="30"/>
      <c r="AC375" s="30"/>
      <c r="AD375" s="30"/>
      <c r="AE375" s="30"/>
      <c r="AR375" s="149" t="s">
        <v>220</v>
      </c>
      <c r="AT375" s="149" t="s">
        <v>119</v>
      </c>
      <c r="AU375" s="149" t="s">
        <v>82</v>
      </c>
      <c r="AY375" s="18" t="s">
        <v>116</v>
      </c>
      <c r="BE375" s="150">
        <f>IF(N375="základní",J375,0)</f>
        <v>0</v>
      </c>
      <c r="BF375" s="150">
        <f>IF(N375="snížená",J375,0)</f>
        <v>0</v>
      </c>
      <c r="BG375" s="150">
        <f>IF(N375="zákl. přenesená",J375,0)</f>
        <v>0</v>
      </c>
      <c r="BH375" s="150">
        <f>IF(N375="sníž. přenesená",J375,0)</f>
        <v>0</v>
      </c>
      <c r="BI375" s="150">
        <f>IF(N375="nulová",J375,0)</f>
        <v>0</v>
      </c>
      <c r="BJ375" s="18" t="s">
        <v>80</v>
      </c>
      <c r="BK375" s="150">
        <f>ROUND(I375*H375,2)</f>
        <v>0</v>
      </c>
      <c r="BL375" s="18" t="s">
        <v>220</v>
      </c>
      <c r="BM375" s="149" t="s">
        <v>377</v>
      </c>
    </row>
    <row r="376" spans="1:65" s="13" customFormat="1" ht="11.25">
      <c r="B376" s="151"/>
      <c r="D376" s="152" t="s">
        <v>125</v>
      </c>
      <c r="E376" s="153" t="s">
        <v>1</v>
      </c>
      <c r="F376" s="154" t="s">
        <v>126</v>
      </c>
      <c r="H376" s="153" t="s">
        <v>1</v>
      </c>
      <c r="L376" s="151"/>
      <c r="M376" s="155"/>
      <c r="N376" s="156"/>
      <c r="O376" s="156"/>
      <c r="P376" s="156"/>
      <c r="Q376" s="156"/>
      <c r="R376" s="156"/>
      <c r="S376" s="156"/>
      <c r="T376" s="157"/>
      <c r="AT376" s="153" t="s">
        <v>125</v>
      </c>
      <c r="AU376" s="153" t="s">
        <v>82</v>
      </c>
      <c r="AV376" s="13" t="s">
        <v>80</v>
      </c>
      <c r="AW376" s="13" t="s">
        <v>30</v>
      </c>
      <c r="AX376" s="13" t="s">
        <v>75</v>
      </c>
      <c r="AY376" s="153" t="s">
        <v>116</v>
      </c>
    </row>
    <row r="377" spans="1:65" s="13" customFormat="1" ht="11.25">
      <c r="B377" s="151"/>
      <c r="D377" s="152" t="s">
        <v>125</v>
      </c>
      <c r="E377" s="153" t="s">
        <v>1</v>
      </c>
      <c r="F377" s="154" t="s">
        <v>127</v>
      </c>
      <c r="H377" s="153" t="s">
        <v>1</v>
      </c>
      <c r="L377" s="151"/>
      <c r="M377" s="155"/>
      <c r="N377" s="156"/>
      <c r="O377" s="156"/>
      <c r="P377" s="156"/>
      <c r="Q377" s="156"/>
      <c r="R377" s="156"/>
      <c r="S377" s="156"/>
      <c r="T377" s="157"/>
      <c r="AT377" s="153" t="s">
        <v>125</v>
      </c>
      <c r="AU377" s="153" t="s">
        <v>82</v>
      </c>
      <c r="AV377" s="13" t="s">
        <v>80</v>
      </c>
      <c r="AW377" s="13" t="s">
        <v>30</v>
      </c>
      <c r="AX377" s="13" t="s">
        <v>75</v>
      </c>
      <c r="AY377" s="153" t="s">
        <v>116</v>
      </c>
    </row>
    <row r="378" spans="1:65" s="13" customFormat="1" ht="11.25">
      <c r="B378" s="151"/>
      <c r="D378" s="152" t="s">
        <v>125</v>
      </c>
      <c r="E378" s="153" t="s">
        <v>1</v>
      </c>
      <c r="F378" s="154" t="s">
        <v>128</v>
      </c>
      <c r="H378" s="153" t="s">
        <v>1</v>
      </c>
      <c r="L378" s="151"/>
      <c r="M378" s="155"/>
      <c r="N378" s="156"/>
      <c r="O378" s="156"/>
      <c r="P378" s="156"/>
      <c r="Q378" s="156"/>
      <c r="R378" s="156"/>
      <c r="S378" s="156"/>
      <c r="T378" s="157"/>
      <c r="AT378" s="153" t="s">
        <v>125</v>
      </c>
      <c r="AU378" s="153" t="s">
        <v>82</v>
      </c>
      <c r="AV378" s="13" t="s">
        <v>80</v>
      </c>
      <c r="AW378" s="13" t="s">
        <v>30</v>
      </c>
      <c r="AX378" s="13" t="s">
        <v>75</v>
      </c>
      <c r="AY378" s="153" t="s">
        <v>116</v>
      </c>
    </row>
    <row r="379" spans="1:65" s="13" customFormat="1" ht="11.25">
      <c r="B379" s="151"/>
      <c r="D379" s="152" t="s">
        <v>125</v>
      </c>
      <c r="E379" s="153" t="s">
        <v>1</v>
      </c>
      <c r="F379" s="154" t="s">
        <v>129</v>
      </c>
      <c r="H379" s="153" t="s">
        <v>1</v>
      </c>
      <c r="L379" s="151"/>
      <c r="M379" s="155"/>
      <c r="N379" s="156"/>
      <c r="O379" s="156"/>
      <c r="P379" s="156"/>
      <c r="Q379" s="156"/>
      <c r="R379" s="156"/>
      <c r="S379" s="156"/>
      <c r="T379" s="157"/>
      <c r="AT379" s="153" t="s">
        <v>125</v>
      </c>
      <c r="AU379" s="153" t="s">
        <v>82</v>
      </c>
      <c r="AV379" s="13" t="s">
        <v>80</v>
      </c>
      <c r="AW379" s="13" t="s">
        <v>30</v>
      </c>
      <c r="AX379" s="13" t="s">
        <v>75</v>
      </c>
      <c r="AY379" s="153" t="s">
        <v>116</v>
      </c>
    </row>
    <row r="380" spans="1:65" s="13" customFormat="1" ht="11.25">
      <c r="B380" s="151"/>
      <c r="D380" s="152" t="s">
        <v>125</v>
      </c>
      <c r="E380" s="153" t="s">
        <v>1</v>
      </c>
      <c r="F380" s="154" t="s">
        <v>170</v>
      </c>
      <c r="H380" s="153" t="s">
        <v>1</v>
      </c>
      <c r="L380" s="151"/>
      <c r="M380" s="155"/>
      <c r="N380" s="156"/>
      <c r="O380" s="156"/>
      <c r="P380" s="156"/>
      <c r="Q380" s="156"/>
      <c r="R380" s="156"/>
      <c r="S380" s="156"/>
      <c r="T380" s="157"/>
      <c r="AT380" s="153" t="s">
        <v>125</v>
      </c>
      <c r="AU380" s="153" t="s">
        <v>82</v>
      </c>
      <c r="AV380" s="13" t="s">
        <v>80</v>
      </c>
      <c r="AW380" s="13" t="s">
        <v>30</v>
      </c>
      <c r="AX380" s="13" t="s">
        <v>75</v>
      </c>
      <c r="AY380" s="153" t="s">
        <v>116</v>
      </c>
    </row>
    <row r="381" spans="1:65" s="13" customFormat="1" ht="11.25">
      <c r="B381" s="151"/>
      <c r="D381" s="152" t="s">
        <v>125</v>
      </c>
      <c r="E381" s="153" t="s">
        <v>1</v>
      </c>
      <c r="F381" s="154" t="s">
        <v>130</v>
      </c>
      <c r="H381" s="153" t="s">
        <v>1</v>
      </c>
      <c r="L381" s="151"/>
      <c r="M381" s="155"/>
      <c r="N381" s="156"/>
      <c r="O381" s="156"/>
      <c r="P381" s="156"/>
      <c r="Q381" s="156"/>
      <c r="R381" s="156"/>
      <c r="S381" s="156"/>
      <c r="T381" s="157"/>
      <c r="AT381" s="153" t="s">
        <v>125</v>
      </c>
      <c r="AU381" s="153" t="s">
        <v>82</v>
      </c>
      <c r="AV381" s="13" t="s">
        <v>80</v>
      </c>
      <c r="AW381" s="13" t="s">
        <v>30</v>
      </c>
      <c r="AX381" s="13" t="s">
        <v>75</v>
      </c>
      <c r="AY381" s="153" t="s">
        <v>116</v>
      </c>
    </row>
    <row r="382" spans="1:65" s="13" customFormat="1" ht="11.25">
      <c r="B382" s="151"/>
      <c r="D382" s="152" t="s">
        <v>125</v>
      </c>
      <c r="E382" s="153" t="s">
        <v>1</v>
      </c>
      <c r="F382" s="154" t="s">
        <v>131</v>
      </c>
      <c r="H382" s="153" t="s">
        <v>1</v>
      </c>
      <c r="L382" s="151"/>
      <c r="M382" s="155"/>
      <c r="N382" s="156"/>
      <c r="O382" s="156"/>
      <c r="P382" s="156"/>
      <c r="Q382" s="156"/>
      <c r="R382" s="156"/>
      <c r="S382" s="156"/>
      <c r="T382" s="157"/>
      <c r="AT382" s="153" t="s">
        <v>125</v>
      </c>
      <c r="AU382" s="153" t="s">
        <v>82</v>
      </c>
      <c r="AV382" s="13" t="s">
        <v>80</v>
      </c>
      <c r="AW382" s="13" t="s">
        <v>30</v>
      </c>
      <c r="AX382" s="13" t="s">
        <v>75</v>
      </c>
      <c r="AY382" s="153" t="s">
        <v>116</v>
      </c>
    </row>
    <row r="383" spans="1:65" s="14" customFormat="1" ht="11.25">
      <c r="B383" s="158"/>
      <c r="D383" s="152" t="s">
        <v>125</v>
      </c>
      <c r="E383" s="159" t="s">
        <v>1</v>
      </c>
      <c r="F383" s="160" t="s">
        <v>378</v>
      </c>
      <c r="H383" s="161">
        <v>31.25</v>
      </c>
      <c r="L383" s="158"/>
      <c r="M383" s="162"/>
      <c r="N383" s="163"/>
      <c r="O383" s="163"/>
      <c r="P383" s="163"/>
      <c r="Q383" s="163"/>
      <c r="R383" s="163"/>
      <c r="S383" s="163"/>
      <c r="T383" s="164"/>
      <c r="AT383" s="159" t="s">
        <v>125</v>
      </c>
      <c r="AU383" s="159" t="s">
        <v>82</v>
      </c>
      <c r="AV383" s="14" t="s">
        <v>82</v>
      </c>
      <c r="AW383" s="14" t="s">
        <v>30</v>
      </c>
      <c r="AX383" s="14" t="s">
        <v>75</v>
      </c>
      <c r="AY383" s="159" t="s">
        <v>116</v>
      </c>
    </row>
    <row r="384" spans="1:65" s="14" customFormat="1" ht="11.25">
      <c r="B384" s="158"/>
      <c r="D384" s="152" t="s">
        <v>125</v>
      </c>
      <c r="E384" s="159" t="s">
        <v>1</v>
      </c>
      <c r="F384" s="160" t="s">
        <v>379</v>
      </c>
      <c r="H384" s="161">
        <v>-2.625</v>
      </c>
      <c r="L384" s="158"/>
      <c r="M384" s="162"/>
      <c r="N384" s="163"/>
      <c r="O384" s="163"/>
      <c r="P384" s="163"/>
      <c r="Q384" s="163"/>
      <c r="R384" s="163"/>
      <c r="S384" s="163"/>
      <c r="T384" s="164"/>
      <c r="AT384" s="159" t="s">
        <v>125</v>
      </c>
      <c r="AU384" s="159" t="s">
        <v>82</v>
      </c>
      <c r="AV384" s="14" t="s">
        <v>82</v>
      </c>
      <c r="AW384" s="14" t="s">
        <v>30</v>
      </c>
      <c r="AX384" s="14" t="s">
        <v>75</v>
      </c>
      <c r="AY384" s="159" t="s">
        <v>116</v>
      </c>
    </row>
    <row r="385" spans="1:65" s="16" customFormat="1" ht="11.25">
      <c r="B385" s="185"/>
      <c r="D385" s="152" t="s">
        <v>125</v>
      </c>
      <c r="E385" s="186" t="s">
        <v>1</v>
      </c>
      <c r="F385" s="187" t="s">
        <v>172</v>
      </c>
      <c r="H385" s="188">
        <v>28.625</v>
      </c>
      <c r="L385" s="185"/>
      <c r="M385" s="189"/>
      <c r="N385" s="190"/>
      <c r="O385" s="190"/>
      <c r="P385" s="190"/>
      <c r="Q385" s="190"/>
      <c r="R385" s="190"/>
      <c r="S385" s="190"/>
      <c r="T385" s="191"/>
      <c r="AT385" s="186" t="s">
        <v>125</v>
      </c>
      <c r="AU385" s="186" t="s">
        <v>82</v>
      </c>
      <c r="AV385" s="16" t="s">
        <v>117</v>
      </c>
      <c r="AW385" s="16" t="s">
        <v>30</v>
      </c>
      <c r="AX385" s="16" t="s">
        <v>75</v>
      </c>
      <c r="AY385" s="186" t="s">
        <v>116</v>
      </c>
    </row>
    <row r="386" spans="1:65" s="14" customFormat="1" ht="11.25">
      <c r="B386" s="158"/>
      <c r="D386" s="152" t="s">
        <v>125</v>
      </c>
      <c r="E386" s="159" t="s">
        <v>1</v>
      </c>
      <c r="F386" s="160" t="s">
        <v>380</v>
      </c>
      <c r="H386" s="161">
        <v>15</v>
      </c>
      <c r="L386" s="158"/>
      <c r="M386" s="162"/>
      <c r="N386" s="163"/>
      <c r="O386" s="163"/>
      <c r="P386" s="163"/>
      <c r="Q386" s="163"/>
      <c r="R386" s="163"/>
      <c r="S386" s="163"/>
      <c r="T386" s="164"/>
      <c r="AT386" s="159" t="s">
        <v>125</v>
      </c>
      <c r="AU386" s="159" t="s">
        <v>82</v>
      </c>
      <c r="AV386" s="14" t="s">
        <v>82</v>
      </c>
      <c r="AW386" s="14" t="s">
        <v>30</v>
      </c>
      <c r="AX386" s="14" t="s">
        <v>75</v>
      </c>
      <c r="AY386" s="159" t="s">
        <v>116</v>
      </c>
    </row>
    <row r="387" spans="1:65" s="14" customFormat="1" ht="11.25">
      <c r="B387" s="158"/>
      <c r="D387" s="152" t="s">
        <v>125</v>
      </c>
      <c r="E387" s="159" t="s">
        <v>1</v>
      </c>
      <c r="F387" s="160" t="s">
        <v>381</v>
      </c>
      <c r="H387" s="161">
        <v>-1.65</v>
      </c>
      <c r="L387" s="158"/>
      <c r="M387" s="162"/>
      <c r="N387" s="163"/>
      <c r="O387" s="163"/>
      <c r="P387" s="163"/>
      <c r="Q387" s="163"/>
      <c r="R387" s="163"/>
      <c r="S387" s="163"/>
      <c r="T387" s="164"/>
      <c r="AT387" s="159" t="s">
        <v>125</v>
      </c>
      <c r="AU387" s="159" t="s">
        <v>82</v>
      </c>
      <c r="AV387" s="14" t="s">
        <v>82</v>
      </c>
      <c r="AW387" s="14" t="s">
        <v>30</v>
      </c>
      <c r="AX387" s="14" t="s">
        <v>75</v>
      </c>
      <c r="AY387" s="159" t="s">
        <v>116</v>
      </c>
    </row>
    <row r="388" spans="1:65" s="14" customFormat="1" ht="11.25">
      <c r="B388" s="158"/>
      <c r="D388" s="152" t="s">
        <v>125</v>
      </c>
      <c r="E388" s="159" t="s">
        <v>1</v>
      </c>
      <c r="F388" s="160" t="s">
        <v>382</v>
      </c>
      <c r="H388" s="161">
        <v>6.25</v>
      </c>
      <c r="L388" s="158"/>
      <c r="M388" s="162"/>
      <c r="N388" s="163"/>
      <c r="O388" s="163"/>
      <c r="P388" s="163"/>
      <c r="Q388" s="163"/>
      <c r="R388" s="163"/>
      <c r="S388" s="163"/>
      <c r="T388" s="164"/>
      <c r="AT388" s="159" t="s">
        <v>125</v>
      </c>
      <c r="AU388" s="159" t="s">
        <v>82</v>
      </c>
      <c r="AV388" s="14" t="s">
        <v>82</v>
      </c>
      <c r="AW388" s="14" t="s">
        <v>30</v>
      </c>
      <c r="AX388" s="14" t="s">
        <v>75</v>
      </c>
      <c r="AY388" s="159" t="s">
        <v>116</v>
      </c>
    </row>
    <row r="389" spans="1:65" s="14" customFormat="1" ht="11.25">
      <c r="B389" s="158"/>
      <c r="D389" s="152" t="s">
        <v>125</v>
      </c>
      <c r="E389" s="159" t="s">
        <v>1</v>
      </c>
      <c r="F389" s="160" t="s">
        <v>383</v>
      </c>
      <c r="H389" s="161">
        <v>-0.52500000000000002</v>
      </c>
      <c r="L389" s="158"/>
      <c r="M389" s="162"/>
      <c r="N389" s="163"/>
      <c r="O389" s="163"/>
      <c r="P389" s="163"/>
      <c r="Q389" s="163"/>
      <c r="R389" s="163"/>
      <c r="S389" s="163"/>
      <c r="T389" s="164"/>
      <c r="AT389" s="159" t="s">
        <v>125</v>
      </c>
      <c r="AU389" s="159" t="s">
        <v>82</v>
      </c>
      <c r="AV389" s="14" t="s">
        <v>82</v>
      </c>
      <c r="AW389" s="14" t="s">
        <v>30</v>
      </c>
      <c r="AX389" s="14" t="s">
        <v>75</v>
      </c>
      <c r="AY389" s="159" t="s">
        <v>116</v>
      </c>
    </row>
    <row r="390" spans="1:65" s="16" customFormat="1" ht="11.25">
      <c r="B390" s="185"/>
      <c r="D390" s="152" t="s">
        <v>125</v>
      </c>
      <c r="E390" s="186" t="s">
        <v>1</v>
      </c>
      <c r="F390" s="187" t="s">
        <v>172</v>
      </c>
      <c r="H390" s="188">
        <v>19.074999999999999</v>
      </c>
      <c r="L390" s="185"/>
      <c r="M390" s="189"/>
      <c r="N390" s="190"/>
      <c r="O390" s="190"/>
      <c r="P390" s="190"/>
      <c r="Q390" s="190"/>
      <c r="R390" s="190"/>
      <c r="S390" s="190"/>
      <c r="T390" s="191"/>
      <c r="AT390" s="186" t="s">
        <v>125</v>
      </c>
      <c r="AU390" s="186" t="s">
        <v>82</v>
      </c>
      <c r="AV390" s="16" t="s">
        <v>117</v>
      </c>
      <c r="AW390" s="16" t="s">
        <v>30</v>
      </c>
      <c r="AX390" s="16" t="s">
        <v>75</v>
      </c>
      <c r="AY390" s="186" t="s">
        <v>116</v>
      </c>
    </row>
    <row r="391" spans="1:65" s="14" customFormat="1" ht="11.25">
      <c r="B391" s="158"/>
      <c r="D391" s="152" t="s">
        <v>125</v>
      </c>
      <c r="E391" s="159" t="s">
        <v>1</v>
      </c>
      <c r="F391" s="160" t="s">
        <v>384</v>
      </c>
      <c r="H391" s="161">
        <v>37.5</v>
      </c>
      <c r="L391" s="158"/>
      <c r="M391" s="162"/>
      <c r="N391" s="163"/>
      <c r="O391" s="163"/>
      <c r="P391" s="163"/>
      <c r="Q391" s="163"/>
      <c r="R391" s="163"/>
      <c r="S391" s="163"/>
      <c r="T391" s="164"/>
      <c r="AT391" s="159" t="s">
        <v>125</v>
      </c>
      <c r="AU391" s="159" t="s">
        <v>82</v>
      </c>
      <c r="AV391" s="14" t="s">
        <v>82</v>
      </c>
      <c r="AW391" s="14" t="s">
        <v>30</v>
      </c>
      <c r="AX391" s="14" t="s">
        <v>75</v>
      </c>
      <c r="AY391" s="159" t="s">
        <v>116</v>
      </c>
    </row>
    <row r="392" spans="1:65" s="14" customFormat="1" ht="11.25">
      <c r="B392" s="158"/>
      <c r="D392" s="152" t="s">
        <v>125</v>
      </c>
      <c r="E392" s="159" t="s">
        <v>1</v>
      </c>
      <c r="F392" s="160" t="s">
        <v>385</v>
      </c>
      <c r="H392" s="161">
        <v>-3.15</v>
      </c>
      <c r="L392" s="158"/>
      <c r="M392" s="162"/>
      <c r="N392" s="163"/>
      <c r="O392" s="163"/>
      <c r="P392" s="163"/>
      <c r="Q392" s="163"/>
      <c r="R392" s="163"/>
      <c r="S392" s="163"/>
      <c r="T392" s="164"/>
      <c r="AT392" s="159" t="s">
        <v>125</v>
      </c>
      <c r="AU392" s="159" t="s">
        <v>82</v>
      </c>
      <c r="AV392" s="14" t="s">
        <v>82</v>
      </c>
      <c r="AW392" s="14" t="s">
        <v>30</v>
      </c>
      <c r="AX392" s="14" t="s">
        <v>75</v>
      </c>
      <c r="AY392" s="159" t="s">
        <v>116</v>
      </c>
    </row>
    <row r="393" spans="1:65" s="14" customFormat="1" ht="11.25">
      <c r="B393" s="158"/>
      <c r="D393" s="152" t="s">
        <v>125</v>
      </c>
      <c r="E393" s="159" t="s">
        <v>1</v>
      </c>
      <c r="F393" s="160" t="s">
        <v>386</v>
      </c>
      <c r="H393" s="161">
        <v>6.25</v>
      </c>
      <c r="L393" s="158"/>
      <c r="M393" s="162"/>
      <c r="N393" s="163"/>
      <c r="O393" s="163"/>
      <c r="P393" s="163"/>
      <c r="Q393" s="163"/>
      <c r="R393" s="163"/>
      <c r="S393" s="163"/>
      <c r="T393" s="164"/>
      <c r="AT393" s="159" t="s">
        <v>125</v>
      </c>
      <c r="AU393" s="159" t="s">
        <v>82</v>
      </c>
      <c r="AV393" s="14" t="s">
        <v>82</v>
      </c>
      <c r="AW393" s="14" t="s">
        <v>30</v>
      </c>
      <c r="AX393" s="14" t="s">
        <v>75</v>
      </c>
      <c r="AY393" s="159" t="s">
        <v>116</v>
      </c>
    </row>
    <row r="394" spans="1:65" s="14" customFormat="1" ht="11.25">
      <c r="B394" s="158"/>
      <c r="D394" s="152" t="s">
        <v>125</v>
      </c>
      <c r="E394" s="159" t="s">
        <v>1</v>
      </c>
      <c r="F394" s="160" t="s">
        <v>383</v>
      </c>
      <c r="H394" s="161">
        <v>-0.52500000000000002</v>
      </c>
      <c r="L394" s="158"/>
      <c r="M394" s="162"/>
      <c r="N394" s="163"/>
      <c r="O394" s="163"/>
      <c r="P394" s="163"/>
      <c r="Q394" s="163"/>
      <c r="R394" s="163"/>
      <c r="S394" s="163"/>
      <c r="T394" s="164"/>
      <c r="AT394" s="159" t="s">
        <v>125</v>
      </c>
      <c r="AU394" s="159" t="s">
        <v>82</v>
      </c>
      <c r="AV394" s="14" t="s">
        <v>82</v>
      </c>
      <c r="AW394" s="14" t="s">
        <v>30</v>
      </c>
      <c r="AX394" s="14" t="s">
        <v>75</v>
      </c>
      <c r="AY394" s="159" t="s">
        <v>116</v>
      </c>
    </row>
    <row r="395" spans="1:65" s="15" customFormat="1" ht="11.25">
      <c r="B395" s="165"/>
      <c r="D395" s="152" t="s">
        <v>125</v>
      </c>
      <c r="E395" s="166" t="s">
        <v>1</v>
      </c>
      <c r="F395" s="167" t="s">
        <v>133</v>
      </c>
      <c r="H395" s="168">
        <v>87.775000000000006</v>
      </c>
      <c r="L395" s="165"/>
      <c r="M395" s="169"/>
      <c r="N395" s="170"/>
      <c r="O395" s="170"/>
      <c r="P395" s="170"/>
      <c r="Q395" s="170"/>
      <c r="R395" s="170"/>
      <c r="S395" s="170"/>
      <c r="T395" s="171"/>
      <c r="AT395" s="166" t="s">
        <v>125</v>
      </c>
      <c r="AU395" s="166" t="s">
        <v>82</v>
      </c>
      <c r="AV395" s="15" t="s">
        <v>123</v>
      </c>
      <c r="AW395" s="15" t="s">
        <v>30</v>
      </c>
      <c r="AX395" s="15" t="s">
        <v>80</v>
      </c>
      <c r="AY395" s="166" t="s">
        <v>116</v>
      </c>
    </row>
    <row r="396" spans="1:65" s="2" customFormat="1" ht="24.2" customHeight="1">
      <c r="A396" s="30"/>
      <c r="B396" s="137"/>
      <c r="C396" s="138" t="s">
        <v>387</v>
      </c>
      <c r="D396" s="138" t="s">
        <v>119</v>
      </c>
      <c r="E396" s="139" t="s">
        <v>388</v>
      </c>
      <c r="F396" s="140" t="s">
        <v>389</v>
      </c>
      <c r="G396" s="141" t="s">
        <v>152</v>
      </c>
      <c r="H396" s="142">
        <v>95.724999999999994</v>
      </c>
      <c r="I396" s="143"/>
      <c r="J396" s="143">
        <f>ROUND(I396*H396,2)</f>
        <v>0</v>
      </c>
      <c r="K396" s="144"/>
      <c r="L396" s="31"/>
      <c r="M396" s="145" t="s">
        <v>1</v>
      </c>
      <c r="N396" s="146" t="s">
        <v>40</v>
      </c>
      <c r="O396" s="147">
        <v>0.621</v>
      </c>
      <c r="P396" s="147">
        <f>O396*H396</f>
        <v>59.445224999999994</v>
      </c>
      <c r="Q396" s="147">
        <v>1.35E-2</v>
      </c>
      <c r="R396" s="147">
        <f>Q396*H396</f>
        <v>1.2922874999999998</v>
      </c>
      <c r="S396" s="147">
        <v>0</v>
      </c>
      <c r="T396" s="148">
        <f>S396*H396</f>
        <v>0</v>
      </c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  <c r="AE396" s="30"/>
      <c r="AR396" s="149" t="s">
        <v>220</v>
      </c>
      <c r="AT396" s="149" t="s">
        <v>119</v>
      </c>
      <c r="AU396" s="149" t="s">
        <v>82</v>
      </c>
      <c r="AY396" s="18" t="s">
        <v>116</v>
      </c>
      <c r="BE396" s="150">
        <f>IF(N396="základní",J396,0)</f>
        <v>0</v>
      </c>
      <c r="BF396" s="150">
        <f>IF(N396="snížená",J396,0)</f>
        <v>0</v>
      </c>
      <c r="BG396" s="150">
        <f>IF(N396="zákl. přenesená",J396,0)</f>
        <v>0</v>
      </c>
      <c r="BH396" s="150">
        <f>IF(N396="sníž. přenesená",J396,0)</f>
        <v>0</v>
      </c>
      <c r="BI396" s="150">
        <f>IF(N396="nulová",J396,0)</f>
        <v>0</v>
      </c>
      <c r="BJ396" s="18" t="s">
        <v>80</v>
      </c>
      <c r="BK396" s="150">
        <f>ROUND(I396*H396,2)</f>
        <v>0</v>
      </c>
      <c r="BL396" s="18" t="s">
        <v>220</v>
      </c>
      <c r="BM396" s="149" t="s">
        <v>390</v>
      </c>
    </row>
    <row r="397" spans="1:65" s="13" customFormat="1" ht="11.25">
      <c r="B397" s="151"/>
      <c r="D397" s="152" t="s">
        <v>125</v>
      </c>
      <c r="E397" s="153" t="s">
        <v>1</v>
      </c>
      <c r="F397" s="154" t="s">
        <v>126</v>
      </c>
      <c r="H397" s="153" t="s">
        <v>1</v>
      </c>
      <c r="L397" s="151"/>
      <c r="M397" s="155"/>
      <c r="N397" s="156"/>
      <c r="O397" s="156"/>
      <c r="P397" s="156"/>
      <c r="Q397" s="156"/>
      <c r="R397" s="156"/>
      <c r="S397" s="156"/>
      <c r="T397" s="157"/>
      <c r="AT397" s="153" t="s">
        <v>125</v>
      </c>
      <c r="AU397" s="153" t="s">
        <v>82</v>
      </c>
      <c r="AV397" s="13" t="s">
        <v>80</v>
      </c>
      <c r="AW397" s="13" t="s">
        <v>30</v>
      </c>
      <c r="AX397" s="13" t="s">
        <v>75</v>
      </c>
      <c r="AY397" s="153" t="s">
        <v>116</v>
      </c>
    </row>
    <row r="398" spans="1:65" s="13" customFormat="1" ht="11.25">
      <c r="B398" s="151"/>
      <c r="D398" s="152" t="s">
        <v>125</v>
      </c>
      <c r="E398" s="153" t="s">
        <v>1</v>
      </c>
      <c r="F398" s="154" t="s">
        <v>127</v>
      </c>
      <c r="H398" s="153" t="s">
        <v>1</v>
      </c>
      <c r="L398" s="151"/>
      <c r="M398" s="155"/>
      <c r="N398" s="156"/>
      <c r="O398" s="156"/>
      <c r="P398" s="156"/>
      <c r="Q398" s="156"/>
      <c r="R398" s="156"/>
      <c r="S398" s="156"/>
      <c r="T398" s="157"/>
      <c r="AT398" s="153" t="s">
        <v>125</v>
      </c>
      <c r="AU398" s="153" t="s">
        <v>82</v>
      </c>
      <c r="AV398" s="13" t="s">
        <v>80</v>
      </c>
      <c r="AW398" s="13" t="s">
        <v>30</v>
      </c>
      <c r="AX398" s="13" t="s">
        <v>75</v>
      </c>
      <c r="AY398" s="153" t="s">
        <v>116</v>
      </c>
    </row>
    <row r="399" spans="1:65" s="13" customFormat="1" ht="11.25">
      <c r="B399" s="151"/>
      <c r="D399" s="152" t="s">
        <v>125</v>
      </c>
      <c r="E399" s="153" t="s">
        <v>1</v>
      </c>
      <c r="F399" s="154" t="s">
        <v>128</v>
      </c>
      <c r="H399" s="153" t="s">
        <v>1</v>
      </c>
      <c r="L399" s="151"/>
      <c r="M399" s="155"/>
      <c r="N399" s="156"/>
      <c r="O399" s="156"/>
      <c r="P399" s="156"/>
      <c r="Q399" s="156"/>
      <c r="R399" s="156"/>
      <c r="S399" s="156"/>
      <c r="T399" s="157"/>
      <c r="AT399" s="153" t="s">
        <v>125</v>
      </c>
      <c r="AU399" s="153" t="s">
        <v>82</v>
      </c>
      <c r="AV399" s="13" t="s">
        <v>80</v>
      </c>
      <c r="AW399" s="13" t="s">
        <v>30</v>
      </c>
      <c r="AX399" s="13" t="s">
        <v>75</v>
      </c>
      <c r="AY399" s="153" t="s">
        <v>116</v>
      </c>
    </row>
    <row r="400" spans="1:65" s="13" customFormat="1" ht="11.25">
      <c r="B400" s="151"/>
      <c r="D400" s="152" t="s">
        <v>125</v>
      </c>
      <c r="E400" s="153" t="s">
        <v>1</v>
      </c>
      <c r="F400" s="154" t="s">
        <v>129</v>
      </c>
      <c r="H400" s="153" t="s">
        <v>1</v>
      </c>
      <c r="L400" s="151"/>
      <c r="M400" s="155"/>
      <c r="N400" s="156"/>
      <c r="O400" s="156"/>
      <c r="P400" s="156"/>
      <c r="Q400" s="156"/>
      <c r="R400" s="156"/>
      <c r="S400" s="156"/>
      <c r="T400" s="157"/>
      <c r="AT400" s="153" t="s">
        <v>125</v>
      </c>
      <c r="AU400" s="153" t="s">
        <v>82</v>
      </c>
      <c r="AV400" s="13" t="s">
        <v>80</v>
      </c>
      <c r="AW400" s="13" t="s">
        <v>30</v>
      </c>
      <c r="AX400" s="13" t="s">
        <v>75</v>
      </c>
      <c r="AY400" s="153" t="s">
        <v>116</v>
      </c>
    </row>
    <row r="401" spans="1:65" s="13" customFormat="1" ht="11.25">
      <c r="B401" s="151"/>
      <c r="D401" s="152" t="s">
        <v>125</v>
      </c>
      <c r="E401" s="153" t="s">
        <v>1</v>
      </c>
      <c r="F401" s="154" t="s">
        <v>170</v>
      </c>
      <c r="H401" s="153" t="s">
        <v>1</v>
      </c>
      <c r="L401" s="151"/>
      <c r="M401" s="155"/>
      <c r="N401" s="156"/>
      <c r="O401" s="156"/>
      <c r="P401" s="156"/>
      <c r="Q401" s="156"/>
      <c r="R401" s="156"/>
      <c r="S401" s="156"/>
      <c r="T401" s="157"/>
      <c r="AT401" s="153" t="s">
        <v>125</v>
      </c>
      <c r="AU401" s="153" t="s">
        <v>82</v>
      </c>
      <c r="AV401" s="13" t="s">
        <v>80</v>
      </c>
      <c r="AW401" s="13" t="s">
        <v>30</v>
      </c>
      <c r="AX401" s="13" t="s">
        <v>75</v>
      </c>
      <c r="AY401" s="153" t="s">
        <v>116</v>
      </c>
    </row>
    <row r="402" spans="1:65" s="13" customFormat="1" ht="11.25">
      <c r="B402" s="151"/>
      <c r="D402" s="152" t="s">
        <v>125</v>
      </c>
      <c r="E402" s="153" t="s">
        <v>1</v>
      </c>
      <c r="F402" s="154" t="s">
        <v>130</v>
      </c>
      <c r="H402" s="153" t="s">
        <v>1</v>
      </c>
      <c r="L402" s="151"/>
      <c r="M402" s="155"/>
      <c r="N402" s="156"/>
      <c r="O402" s="156"/>
      <c r="P402" s="156"/>
      <c r="Q402" s="156"/>
      <c r="R402" s="156"/>
      <c r="S402" s="156"/>
      <c r="T402" s="157"/>
      <c r="AT402" s="153" t="s">
        <v>125</v>
      </c>
      <c r="AU402" s="153" t="s">
        <v>82</v>
      </c>
      <c r="AV402" s="13" t="s">
        <v>80</v>
      </c>
      <c r="AW402" s="13" t="s">
        <v>30</v>
      </c>
      <c r="AX402" s="13" t="s">
        <v>75</v>
      </c>
      <c r="AY402" s="153" t="s">
        <v>116</v>
      </c>
    </row>
    <row r="403" spans="1:65" s="13" customFormat="1" ht="11.25">
      <c r="B403" s="151"/>
      <c r="D403" s="152" t="s">
        <v>125</v>
      </c>
      <c r="E403" s="153" t="s">
        <v>1</v>
      </c>
      <c r="F403" s="154" t="s">
        <v>131</v>
      </c>
      <c r="H403" s="153" t="s">
        <v>1</v>
      </c>
      <c r="L403" s="151"/>
      <c r="M403" s="155"/>
      <c r="N403" s="156"/>
      <c r="O403" s="156"/>
      <c r="P403" s="156"/>
      <c r="Q403" s="156"/>
      <c r="R403" s="156"/>
      <c r="S403" s="156"/>
      <c r="T403" s="157"/>
      <c r="AT403" s="153" t="s">
        <v>125</v>
      </c>
      <c r="AU403" s="153" t="s">
        <v>82</v>
      </c>
      <c r="AV403" s="13" t="s">
        <v>80</v>
      </c>
      <c r="AW403" s="13" t="s">
        <v>30</v>
      </c>
      <c r="AX403" s="13" t="s">
        <v>75</v>
      </c>
      <c r="AY403" s="153" t="s">
        <v>116</v>
      </c>
    </row>
    <row r="404" spans="1:65" s="14" customFormat="1" ht="11.25">
      <c r="B404" s="158"/>
      <c r="D404" s="152" t="s">
        <v>125</v>
      </c>
      <c r="E404" s="159" t="s">
        <v>1</v>
      </c>
      <c r="F404" s="160" t="s">
        <v>378</v>
      </c>
      <c r="H404" s="161">
        <v>31.25</v>
      </c>
      <c r="L404" s="158"/>
      <c r="M404" s="162"/>
      <c r="N404" s="163"/>
      <c r="O404" s="163"/>
      <c r="P404" s="163"/>
      <c r="Q404" s="163"/>
      <c r="R404" s="163"/>
      <c r="S404" s="163"/>
      <c r="T404" s="164"/>
      <c r="AT404" s="159" t="s">
        <v>125</v>
      </c>
      <c r="AU404" s="159" t="s">
        <v>82</v>
      </c>
      <c r="AV404" s="14" t="s">
        <v>82</v>
      </c>
      <c r="AW404" s="14" t="s">
        <v>30</v>
      </c>
      <c r="AX404" s="14" t="s">
        <v>75</v>
      </c>
      <c r="AY404" s="159" t="s">
        <v>116</v>
      </c>
    </row>
    <row r="405" spans="1:65" s="16" customFormat="1" ht="11.25">
      <c r="B405" s="185"/>
      <c r="D405" s="152" t="s">
        <v>125</v>
      </c>
      <c r="E405" s="186" t="s">
        <v>1</v>
      </c>
      <c r="F405" s="187" t="s">
        <v>172</v>
      </c>
      <c r="H405" s="188">
        <v>31.25</v>
      </c>
      <c r="L405" s="185"/>
      <c r="M405" s="189"/>
      <c r="N405" s="190"/>
      <c r="O405" s="190"/>
      <c r="P405" s="190"/>
      <c r="Q405" s="190"/>
      <c r="R405" s="190"/>
      <c r="S405" s="190"/>
      <c r="T405" s="191"/>
      <c r="AT405" s="186" t="s">
        <v>125</v>
      </c>
      <c r="AU405" s="186" t="s">
        <v>82</v>
      </c>
      <c r="AV405" s="16" t="s">
        <v>117</v>
      </c>
      <c r="AW405" s="16" t="s">
        <v>30</v>
      </c>
      <c r="AX405" s="16" t="s">
        <v>75</v>
      </c>
      <c r="AY405" s="186" t="s">
        <v>116</v>
      </c>
    </row>
    <row r="406" spans="1:65" s="14" customFormat="1" ht="11.25">
      <c r="B406" s="158"/>
      <c r="D406" s="152" t="s">
        <v>125</v>
      </c>
      <c r="E406" s="159" t="s">
        <v>1</v>
      </c>
      <c r="F406" s="160" t="s">
        <v>380</v>
      </c>
      <c r="H406" s="161">
        <v>15</v>
      </c>
      <c r="L406" s="158"/>
      <c r="M406" s="162"/>
      <c r="N406" s="163"/>
      <c r="O406" s="163"/>
      <c r="P406" s="163"/>
      <c r="Q406" s="163"/>
      <c r="R406" s="163"/>
      <c r="S406" s="163"/>
      <c r="T406" s="164"/>
      <c r="AT406" s="159" t="s">
        <v>125</v>
      </c>
      <c r="AU406" s="159" t="s">
        <v>82</v>
      </c>
      <c r="AV406" s="14" t="s">
        <v>82</v>
      </c>
      <c r="AW406" s="14" t="s">
        <v>30</v>
      </c>
      <c r="AX406" s="14" t="s">
        <v>75</v>
      </c>
      <c r="AY406" s="159" t="s">
        <v>116</v>
      </c>
    </row>
    <row r="407" spans="1:65" s="14" customFormat="1" ht="11.25">
      <c r="B407" s="158"/>
      <c r="D407" s="152" t="s">
        <v>125</v>
      </c>
      <c r="E407" s="159" t="s">
        <v>1</v>
      </c>
      <c r="F407" s="160" t="s">
        <v>382</v>
      </c>
      <c r="H407" s="161">
        <v>6.25</v>
      </c>
      <c r="L407" s="158"/>
      <c r="M407" s="162"/>
      <c r="N407" s="163"/>
      <c r="O407" s="163"/>
      <c r="P407" s="163"/>
      <c r="Q407" s="163"/>
      <c r="R407" s="163"/>
      <c r="S407" s="163"/>
      <c r="T407" s="164"/>
      <c r="AT407" s="159" t="s">
        <v>125</v>
      </c>
      <c r="AU407" s="159" t="s">
        <v>82</v>
      </c>
      <c r="AV407" s="14" t="s">
        <v>82</v>
      </c>
      <c r="AW407" s="14" t="s">
        <v>30</v>
      </c>
      <c r="AX407" s="14" t="s">
        <v>75</v>
      </c>
      <c r="AY407" s="159" t="s">
        <v>116</v>
      </c>
    </row>
    <row r="408" spans="1:65" s="16" customFormat="1" ht="11.25">
      <c r="B408" s="185"/>
      <c r="D408" s="152" t="s">
        <v>125</v>
      </c>
      <c r="E408" s="186" t="s">
        <v>1</v>
      </c>
      <c r="F408" s="187" t="s">
        <v>172</v>
      </c>
      <c r="H408" s="188">
        <v>21.25</v>
      </c>
      <c r="L408" s="185"/>
      <c r="M408" s="189"/>
      <c r="N408" s="190"/>
      <c r="O408" s="190"/>
      <c r="P408" s="190"/>
      <c r="Q408" s="190"/>
      <c r="R408" s="190"/>
      <c r="S408" s="190"/>
      <c r="T408" s="191"/>
      <c r="AT408" s="186" t="s">
        <v>125</v>
      </c>
      <c r="AU408" s="186" t="s">
        <v>82</v>
      </c>
      <c r="AV408" s="16" t="s">
        <v>117</v>
      </c>
      <c r="AW408" s="16" t="s">
        <v>30</v>
      </c>
      <c r="AX408" s="16" t="s">
        <v>75</v>
      </c>
      <c r="AY408" s="186" t="s">
        <v>116</v>
      </c>
    </row>
    <row r="409" spans="1:65" s="14" customFormat="1" ht="11.25">
      <c r="B409" s="158"/>
      <c r="D409" s="152" t="s">
        <v>125</v>
      </c>
      <c r="E409" s="159" t="s">
        <v>1</v>
      </c>
      <c r="F409" s="160" t="s">
        <v>384</v>
      </c>
      <c r="H409" s="161">
        <v>37.5</v>
      </c>
      <c r="L409" s="158"/>
      <c r="M409" s="162"/>
      <c r="N409" s="163"/>
      <c r="O409" s="163"/>
      <c r="P409" s="163"/>
      <c r="Q409" s="163"/>
      <c r="R409" s="163"/>
      <c r="S409" s="163"/>
      <c r="T409" s="164"/>
      <c r="AT409" s="159" t="s">
        <v>125</v>
      </c>
      <c r="AU409" s="159" t="s">
        <v>82</v>
      </c>
      <c r="AV409" s="14" t="s">
        <v>82</v>
      </c>
      <c r="AW409" s="14" t="s">
        <v>30</v>
      </c>
      <c r="AX409" s="14" t="s">
        <v>75</v>
      </c>
      <c r="AY409" s="159" t="s">
        <v>116</v>
      </c>
    </row>
    <row r="410" spans="1:65" s="14" customFormat="1" ht="11.25">
      <c r="B410" s="158"/>
      <c r="D410" s="152" t="s">
        <v>125</v>
      </c>
      <c r="E410" s="159" t="s">
        <v>1</v>
      </c>
      <c r="F410" s="160" t="s">
        <v>386</v>
      </c>
      <c r="H410" s="161">
        <v>6.25</v>
      </c>
      <c r="L410" s="158"/>
      <c r="M410" s="162"/>
      <c r="N410" s="163"/>
      <c r="O410" s="163"/>
      <c r="P410" s="163"/>
      <c r="Q410" s="163"/>
      <c r="R410" s="163"/>
      <c r="S410" s="163"/>
      <c r="T410" s="164"/>
      <c r="AT410" s="159" t="s">
        <v>125</v>
      </c>
      <c r="AU410" s="159" t="s">
        <v>82</v>
      </c>
      <c r="AV410" s="14" t="s">
        <v>82</v>
      </c>
      <c r="AW410" s="14" t="s">
        <v>30</v>
      </c>
      <c r="AX410" s="14" t="s">
        <v>75</v>
      </c>
      <c r="AY410" s="159" t="s">
        <v>116</v>
      </c>
    </row>
    <row r="411" spans="1:65" s="14" customFormat="1" ht="11.25">
      <c r="B411" s="158"/>
      <c r="D411" s="152" t="s">
        <v>125</v>
      </c>
      <c r="E411" s="159" t="s">
        <v>1</v>
      </c>
      <c r="F411" s="160" t="s">
        <v>383</v>
      </c>
      <c r="H411" s="161">
        <v>-0.52500000000000002</v>
      </c>
      <c r="L411" s="158"/>
      <c r="M411" s="162"/>
      <c r="N411" s="163"/>
      <c r="O411" s="163"/>
      <c r="P411" s="163"/>
      <c r="Q411" s="163"/>
      <c r="R411" s="163"/>
      <c r="S411" s="163"/>
      <c r="T411" s="164"/>
      <c r="AT411" s="159" t="s">
        <v>125</v>
      </c>
      <c r="AU411" s="159" t="s">
        <v>82</v>
      </c>
      <c r="AV411" s="14" t="s">
        <v>82</v>
      </c>
      <c r="AW411" s="14" t="s">
        <v>30</v>
      </c>
      <c r="AX411" s="14" t="s">
        <v>75</v>
      </c>
      <c r="AY411" s="159" t="s">
        <v>116</v>
      </c>
    </row>
    <row r="412" spans="1:65" s="15" customFormat="1" ht="11.25">
      <c r="B412" s="165"/>
      <c r="D412" s="152" t="s">
        <v>125</v>
      </c>
      <c r="E412" s="166" t="s">
        <v>1</v>
      </c>
      <c r="F412" s="167" t="s">
        <v>133</v>
      </c>
      <c r="H412" s="168">
        <v>95.724999999999994</v>
      </c>
      <c r="L412" s="165"/>
      <c r="M412" s="169"/>
      <c r="N412" s="170"/>
      <c r="O412" s="170"/>
      <c r="P412" s="170"/>
      <c r="Q412" s="170"/>
      <c r="R412" s="170"/>
      <c r="S412" s="170"/>
      <c r="T412" s="171"/>
      <c r="AT412" s="166" t="s">
        <v>125</v>
      </c>
      <c r="AU412" s="166" t="s">
        <v>82</v>
      </c>
      <c r="AV412" s="15" t="s">
        <v>123</v>
      </c>
      <c r="AW412" s="15" t="s">
        <v>30</v>
      </c>
      <c r="AX412" s="15" t="s">
        <v>80</v>
      </c>
      <c r="AY412" s="166" t="s">
        <v>116</v>
      </c>
    </row>
    <row r="413" spans="1:65" s="2" customFormat="1" ht="37.9" customHeight="1">
      <c r="A413" s="30"/>
      <c r="B413" s="137"/>
      <c r="C413" s="138" t="s">
        <v>391</v>
      </c>
      <c r="D413" s="138" t="s">
        <v>119</v>
      </c>
      <c r="E413" s="139" t="s">
        <v>392</v>
      </c>
      <c r="F413" s="140" t="s">
        <v>393</v>
      </c>
      <c r="G413" s="141" t="s">
        <v>152</v>
      </c>
      <c r="H413" s="142">
        <v>15</v>
      </c>
      <c r="I413" s="143"/>
      <c r="J413" s="143">
        <f>ROUND(I413*H413,2)</f>
        <v>0</v>
      </c>
      <c r="K413" s="144"/>
      <c r="L413" s="31"/>
      <c r="M413" s="145" t="s">
        <v>1</v>
      </c>
      <c r="N413" s="146" t="s">
        <v>40</v>
      </c>
      <c r="O413" s="147">
        <v>0.497</v>
      </c>
      <c r="P413" s="147">
        <f>O413*H413</f>
        <v>7.4550000000000001</v>
      </c>
      <c r="Q413" s="147">
        <v>1.0000000000000001E-5</v>
      </c>
      <c r="R413" s="147">
        <f>Q413*H413</f>
        <v>1.5000000000000001E-4</v>
      </c>
      <c r="S413" s="147">
        <v>2.7000000000000001E-3</v>
      </c>
      <c r="T413" s="148">
        <f>S413*H413</f>
        <v>4.0500000000000001E-2</v>
      </c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R413" s="149" t="s">
        <v>220</v>
      </c>
      <c r="AT413" s="149" t="s">
        <v>119</v>
      </c>
      <c r="AU413" s="149" t="s">
        <v>82</v>
      </c>
      <c r="AY413" s="18" t="s">
        <v>116</v>
      </c>
      <c r="BE413" s="150">
        <f>IF(N413="základní",J413,0)</f>
        <v>0</v>
      </c>
      <c r="BF413" s="150">
        <f>IF(N413="snížená",J413,0)</f>
        <v>0</v>
      </c>
      <c r="BG413" s="150">
        <f>IF(N413="zákl. přenesená",J413,0)</f>
        <v>0</v>
      </c>
      <c r="BH413" s="150">
        <f>IF(N413="sníž. přenesená",J413,0)</f>
        <v>0</v>
      </c>
      <c r="BI413" s="150">
        <f>IF(N413="nulová",J413,0)</f>
        <v>0</v>
      </c>
      <c r="BJ413" s="18" t="s">
        <v>80</v>
      </c>
      <c r="BK413" s="150">
        <f>ROUND(I413*H413,2)</f>
        <v>0</v>
      </c>
      <c r="BL413" s="18" t="s">
        <v>220</v>
      </c>
      <c r="BM413" s="149" t="s">
        <v>394</v>
      </c>
    </row>
    <row r="414" spans="1:65" s="13" customFormat="1" ht="11.25">
      <c r="B414" s="151"/>
      <c r="D414" s="152" t="s">
        <v>125</v>
      </c>
      <c r="E414" s="153" t="s">
        <v>1</v>
      </c>
      <c r="F414" s="154" t="s">
        <v>126</v>
      </c>
      <c r="H414" s="153" t="s">
        <v>1</v>
      </c>
      <c r="L414" s="151"/>
      <c r="M414" s="155"/>
      <c r="N414" s="156"/>
      <c r="O414" s="156"/>
      <c r="P414" s="156"/>
      <c r="Q414" s="156"/>
      <c r="R414" s="156"/>
      <c r="S414" s="156"/>
      <c r="T414" s="157"/>
      <c r="AT414" s="153" t="s">
        <v>125</v>
      </c>
      <c r="AU414" s="153" t="s">
        <v>82</v>
      </c>
      <c r="AV414" s="13" t="s">
        <v>80</v>
      </c>
      <c r="AW414" s="13" t="s">
        <v>30</v>
      </c>
      <c r="AX414" s="13" t="s">
        <v>75</v>
      </c>
      <c r="AY414" s="153" t="s">
        <v>116</v>
      </c>
    </row>
    <row r="415" spans="1:65" s="13" customFormat="1" ht="11.25">
      <c r="B415" s="151"/>
      <c r="D415" s="152" t="s">
        <v>125</v>
      </c>
      <c r="E415" s="153" t="s">
        <v>1</v>
      </c>
      <c r="F415" s="154" t="s">
        <v>127</v>
      </c>
      <c r="H415" s="153" t="s">
        <v>1</v>
      </c>
      <c r="L415" s="151"/>
      <c r="M415" s="155"/>
      <c r="N415" s="156"/>
      <c r="O415" s="156"/>
      <c r="P415" s="156"/>
      <c r="Q415" s="156"/>
      <c r="R415" s="156"/>
      <c r="S415" s="156"/>
      <c r="T415" s="157"/>
      <c r="AT415" s="153" t="s">
        <v>125</v>
      </c>
      <c r="AU415" s="153" t="s">
        <v>82</v>
      </c>
      <c r="AV415" s="13" t="s">
        <v>80</v>
      </c>
      <c r="AW415" s="13" t="s">
        <v>30</v>
      </c>
      <c r="AX415" s="13" t="s">
        <v>75</v>
      </c>
      <c r="AY415" s="153" t="s">
        <v>116</v>
      </c>
    </row>
    <row r="416" spans="1:65" s="13" customFormat="1" ht="11.25">
      <c r="B416" s="151"/>
      <c r="D416" s="152" t="s">
        <v>125</v>
      </c>
      <c r="E416" s="153" t="s">
        <v>1</v>
      </c>
      <c r="F416" s="154" t="s">
        <v>128</v>
      </c>
      <c r="H416" s="153" t="s">
        <v>1</v>
      </c>
      <c r="L416" s="151"/>
      <c r="M416" s="155"/>
      <c r="N416" s="156"/>
      <c r="O416" s="156"/>
      <c r="P416" s="156"/>
      <c r="Q416" s="156"/>
      <c r="R416" s="156"/>
      <c r="S416" s="156"/>
      <c r="T416" s="157"/>
      <c r="AT416" s="153" t="s">
        <v>125</v>
      </c>
      <c r="AU416" s="153" t="s">
        <v>82</v>
      </c>
      <c r="AV416" s="13" t="s">
        <v>80</v>
      </c>
      <c r="AW416" s="13" t="s">
        <v>30</v>
      </c>
      <c r="AX416" s="13" t="s">
        <v>75</v>
      </c>
      <c r="AY416" s="153" t="s">
        <v>116</v>
      </c>
    </row>
    <row r="417" spans="1:65" s="13" customFormat="1" ht="11.25">
      <c r="B417" s="151"/>
      <c r="D417" s="152" t="s">
        <v>125</v>
      </c>
      <c r="E417" s="153" t="s">
        <v>1</v>
      </c>
      <c r="F417" s="154" t="s">
        <v>129</v>
      </c>
      <c r="H417" s="153" t="s">
        <v>1</v>
      </c>
      <c r="L417" s="151"/>
      <c r="M417" s="155"/>
      <c r="N417" s="156"/>
      <c r="O417" s="156"/>
      <c r="P417" s="156"/>
      <c r="Q417" s="156"/>
      <c r="R417" s="156"/>
      <c r="S417" s="156"/>
      <c r="T417" s="157"/>
      <c r="AT417" s="153" t="s">
        <v>125</v>
      </c>
      <c r="AU417" s="153" t="s">
        <v>82</v>
      </c>
      <c r="AV417" s="13" t="s">
        <v>80</v>
      </c>
      <c r="AW417" s="13" t="s">
        <v>30</v>
      </c>
      <c r="AX417" s="13" t="s">
        <v>75</v>
      </c>
      <c r="AY417" s="153" t="s">
        <v>116</v>
      </c>
    </row>
    <row r="418" spans="1:65" s="13" customFormat="1" ht="11.25">
      <c r="B418" s="151"/>
      <c r="D418" s="152" t="s">
        <v>125</v>
      </c>
      <c r="E418" s="153" t="s">
        <v>1</v>
      </c>
      <c r="F418" s="154" t="s">
        <v>170</v>
      </c>
      <c r="H418" s="153" t="s">
        <v>1</v>
      </c>
      <c r="L418" s="151"/>
      <c r="M418" s="155"/>
      <c r="N418" s="156"/>
      <c r="O418" s="156"/>
      <c r="P418" s="156"/>
      <c r="Q418" s="156"/>
      <c r="R418" s="156"/>
      <c r="S418" s="156"/>
      <c r="T418" s="157"/>
      <c r="AT418" s="153" t="s">
        <v>125</v>
      </c>
      <c r="AU418" s="153" t="s">
        <v>82</v>
      </c>
      <c r="AV418" s="13" t="s">
        <v>80</v>
      </c>
      <c r="AW418" s="13" t="s">
        <v>30</v>
      </c>
      <c r="AX418" s="13" t="s">
        <v>75</v>
      </c>
      <c r="AY418" s="153" t="s">
        <v>116</v>
      </c>
    </row>
    <row r="419" spans="1:65" s="13" customFormat="1" ht="11.25">
      <c r="B419" s="151"/>
      <c r="D419" s="152" t="s">
        <v>125</v>
      </c>
      <c r="E419" s="153" t="s">
        <v>1</v>
      </c>
      <c r="F419" s="154" t="s">
        <v>130</v>
      </c>
      <c r="H419" s="153" t="s">
        <v>1</v>
      </c>
      <c r="L419" s="151"/>
      <c r="M419" s="155"/>
      <c r="N419" s="156"/>
      <c r="O419" s="156"/>
      <c r="P419" s="156"/>
      <c r="Q419" s="156"/>
      <c r="R419" s="156"/>
      <c r="S419" s="156"/>
      <c r="T419" s="157"/>
      <c r="AT419" s="153" t="s">
        <v>125</v>
      </c>
      <c r="AU419" s="153" t="s">
        <v>82</v>
      </c>
      <c r="AV419" s="13" t="s">
        <v>80</v>
      </c>
      <c r="AW419" s="13" t="s">
        <v>30</v>
      </c>
      <c r="AX419" s="13" t="s">
        <v>75</v>
      </c>
      <c r="AY419" s="153" t="s">
        <v>116</v>
      </c>
    </row>
    <row r="420" spans="1:65" s="13" customFormat="1" ht="11.25">
      <c r="B420" s="151"/>
      <c r="D420" s="152" t="s">
        <v>125</v>
      </c>
      <c r="E420" s="153" t="s">
        <v>1</v>
      </c>
      <c r="F420" s="154" t="s">
        <v>131</v>
      </c>
      <c r="H420" s="153" t="s">
        <v>1</v>
      </c>
      <c r="L420" s="151"/>
      <c r="M420" s="155"/>
      <c r="N420" s="156"/>
      <c r="O420" s="156"/>
      <c r="P420" s="156"/>
      <c r="Q420" s="156"/>
      <c r="R420" s="156"/>
      <c r="S420" s="156"/>
      <c r="T420" s="157"/>
      <c r="AT420" s="153" t="s">
        <v>125</v>
      </c>
      <c r="AU420" s="153" t="s">
        <v>82</v>
      </c>
      <c r="AV420" s="13" t="s">
        <v>80</v>
      </c>
      <c r="AW420" s="13" t="s">
        <v>30</v>
      </c>
      <c r="AX420" s="13" t="s">
        <v>75</v>
      </c>
      <c r="AY420" s="153" t="s">
        <v>116</v>
      </c>
    </row>
    <row r="421" spans="1:65" s="14" customFormat="1" ht="11.25">
      <c r="B421" s="158"/>
      <c r="D421" s="152" t="s">
        <v>125</v>
      </c>
      <c r="E421" s="159" t="s">
        <v>1</v>
      </c>
      <c r="F421" s="160" t="s">
        <v>395</v>
      </c>
      <c r="H421" s="161">
        <v>5</v>
      </c>
      <c r="L421" s="158"/>
      <c r="M421" s="162"/>
      <c r="N421" s="163"/>
      <c r="O421" s="163"/>
      <c r="P421" s="163"/>
      <c r="Q421" s="163"/>
      <c r="R421" s="163"/>
      <c r="S421" s="163"/>
      <c r="T421" s="164"/>
      <c r="AT421" s="159" t="s">
        <v>125</v>
      </c>
      <c r="AU421" s="159" t="s">
        <v>82</v>
      </c>
      <c r="AV421" s="14" t="s">
        <v>82</v>
      </c>
      <c r="AW421" s="14" t="s">
        <v>30</v>
      </c>
      <c r="AX421" s="14" t="s">
        <v>75</v>
      </c>
      <c r="AY421" s="159" t="s">
        <v>116</v>
      </c>
    </row>
    <row r="422" spans="1:65" s="16" customFormat="1" ht="11.25">
      <c r="B422" s="185"/>
      <c r="D422" s="152" t="s">
        <v>125</v>
      </c>
      <c r="E422" s="186" t="s">
        <v>1</v>
      </c>
      <c r="F422" s="187" t="s">
        <v>172</v>
      </c>
      <c r="H422" s="188">
        <v>5</v>
      </c>
      <c r="L422" s="185"/>
      <c r="M422" s="189"/>
      <c r="N422" s="190"/>
      <c r="O422" s="190"/>
      <c r="P422" s="190"/>
      <c r="Q422" s="190"/>
      <c r="R422" s="190"/>
      <c r="S422" s="190"/>
      <c r="T422" s="191"/>
      <c r="AT422" s="186" t="s">
        <v>125</v>
      </c>
      <c r="AU422" s="186" t="s">
        <v>82</v>
      </c>
      <c r="AV422" s="16" t="s">
        <v>117</v>
      </c>
      <c r="AW422" s="16" t="s">
        <v>30</v>
      </c>
      <c r="AX422" s="16" t="s">
        <v>75</v>
      </c>
      <c r="AY422" s="186" t="s">
        <v>116</v>
      </c>
    </row>
    <row r="423" spans="1:65" s="14" customFormat="1" ht="11.25">
      <c r="B423" s="158"/>
      <c r="D423" s="152" t="s">
        <v>125</v>
      </c>
      <c r="E423" s="159" t="s">
        <v>1</v>
      </c>
      <c r="F423" s="160" t="s">
        <v>396</v>
      </c>
      <c r="H423" s="161">
        <v>2</v>
      </c>
      <c r="L423" s="158"/>
      <c r="M423" s="162"/>
      <c r="N423" s="163"/>
      <c r="O423" s="163"/>
      <c r="P423" s="163"/>
      <c r="Q423" s="163"/>
      <c r="R423" s="163"/>
      <c r="S423" s="163"/>
      <c r="T423" s="164"/>
      <c r="AT423" s="159" t="s">
        <v>125</v>
      </c>
      <c r="AU423" s="159" t="s">
        <v>82</v>
      </c>
      <c r="AV423" s="14" t="s">
        <v>82</v>
      </c>
      <c r="AW423" s="14" t="s">
        <v>30</v>
      </c>
      <c r="AX423" s="14" t="s">
        <v>75</v>
      </c>
      <c r="AY423" s="159" t="s">
        <v>116</v>
      </c>
    </row>
    <row r="424" spans="1:65" s="14" customFormat="1" ht="11.25">
      <c r="B424" s="158"/>
      <c r="D424" s="152" t="s">
        <v>125</v>
      </c>
      <c r="E424" s="159" t="s">
        <v>1</v>
      </c>
      <c r="F424" s="160" t="s">
        <v>397</v>
      </c>
      <c r="H424" s="161">
        <v>1</v>
      </c>
      <c r="L424" s="158"/>
      <c r="M424" s="162"/>
      <c r="N424" s="163"/>
      <c r="O424" s="163"/>
      <c r="P424" s="163"/>
      <c r="Q424" s="163"/>
      <c r="R424" s="163"/>
      <c r="S424" s="163"/>
      <c r="T424" s="164"/>
      <c r="AT424" s="159" t="s">
        <v>125</v>
      </c>
      <c r="AU424" s="159" t="s">
        <v>82</v>
      </c>
      <c r="AV424" s="14" t="s">
        <v>82</v>
      </c>
      <c r="AW424" s="14" t="s">
        <v>30</v>
      </c>
      <c r="AX424" s="14" t="s">
        <v>75</v>
      </c>
      <c r="AY424" s="159" t="s">
        <v>116</v>
      </c>
    </row>
    <row r="425" spans="1:65" s="16" customFormat="1" ht="11.25">
      <c r="B425" s="185"/>
      <c r="D425" s="152" t="s">
        <v>125</v>
      </c>
      <c r="E425" s="186" t="s">
        <v>1</v>
      </c>
      <c r="F425" s="187" t="s">
        <v>172</v>
      </c>
      <c r="H425" s="188">
        <v>3</v>
      </c>
      <c r="L425" s="185"/>
      <c r="M425" s="189"/>
      <c r="N425" s="190"/>
      <c r="O425" s="190"/>
      <c r="P425" s="190"/>
      <c r="Q425" s="190"/>
      <c r="R425" s="190"/>
      <c r="S425" s="190"/>
      <c r="T425" s="191"/>
      <c r="AT425" s="186" t="s">
        <v>125</v>
      </c>
      <c r="AU425" s="186" t="s">
        <v>82</v>
      </c>
      <c r="AV425" s="16" t="s">
        <v>117</v>
      </c>
      <c r="AW425" s="16" t="s">
        <v>30</v>
      </c>
      <c r="AX425" s="16" t="s">
        <v>75</v>
      </c>
      <c r="AY425" s="186" t="s">
        <v>116</v>
      </c>
    </row>
    <row r="426" spans="1:65" s="14" customFormat="1" ht="11.25">
      <c r="B426" s="158"/>
      <c r="D426" s="152" t="s">
        <v>125</v>
      </c>
      <c r="E426" s="159" t="s">
        <v>1</v>
      </c>
      <c r="F426" s="160" t="s">
        <v>398</v>
      </c>
      <c r="H426" s="161">
        <v>6</v>
      </c>
      <c r="L426" s="158"/>
      <c r="M426" s="162"/>
      <c r="N426" s="163"/>
      <c r="O426" s="163"/>
      <c r="P426" s="163"/>
      <c r="Q426" s="163"/>
      <c r="R426" s="163"/>
      <c r="S426" s="163"/>
      <c r="T426" s="164"/>
      <c r="AT426" s="159" t="s">
        <v>125</v>
      </c>
      <c r="AU426" s="159" t="s">
        <v>82</v>
      </c>
      <c r="AV426" s="14" t="s">
        <v>82</v>
      </c>
      <c r="AW426" s="14" t="s">
        <v>30</v>
      </c>
      <c r="AX426" s="14" t="s">
        <v>75</v>
      </c>
      <c r="AY426" s="159" t="s">
        <v>116</v>
      </c>
    </row>
    <row r="427" spans="1:65" s="14" customFormat="1" ht="11.25">
      <c r="B427" s="158"/>
      <c r="D427" s="152" t="s">
        <v>125</v>
      </c>
      <c r="E427" s="159" t="s">
        <v>1</v>
      </c>
      <c r="F427" s="160" t="s">
        <v>399</v>
      </c>
      <c r="H427" s="161">
        <v>1</v>
      </c>
      <c r="L427" s="158"/>
      <c r="M427" s="162"/>
      <c r="N427" s="163"/>
      <c r="O427" s="163"/>
      <c r="P427" s="163"/>
      <c r="Q427" s="163"/>
      <c r="R427" s="163"/>
      <c r="S427" s="163"/>
      <c r="T427" s="164"/>
      <c r="AT427" s="159" t="s">
        <v>125</v>
      </c>
      <c r="AU427" s="159" t="s">
        <v>82</v>
      </c>
      <c r="AV427" s="14" t="s">
        <v>82</v>
      </c>
      <c r="AW427" s="14" t="s">
        <v>30</v>
      </c>
      <c r="AX427" s="14" t="s">
        <v>75</v>
      </c>
      <c r="AY427" s="159" t="s">
        <v>116</v>
      </c>
    </row>
    <row r="428" spans="1:65" s="15" customFormat="1" ht="11.25">
      <c r="B428" s="165"/>
      <c r="D428" s="152" t="s">
        <v>125</v>
      </c>
      <c r="E428" s="166" t="s">
        <v>1</v>
      </c>
      <c r="F428" s="167" t="s">
        <v>133</v>
      </c>
      <c r="H428" s="168">
        <v>15</v>
      </c>
      <c r="L428" s="165"/>
      <c r="M428" s="169"/>
      <c r="N428" s="170"/>
      <c r="O428" s="170"/>
      <c r="P428" s="170"/>
      <c r="Q428" s="170"/>
      <c r="R428" s="170"/>
      <c r="S428" s="170"/>
      <c r="T428" s="171"/>
      <c r="AT428" s="166" t="s">
        <v>125</v>
      </c>
      <c r="AU428" s="166" t="s">
        <v>82</v>
      </c>
      <c r="AV428" s="15" t="s">
        <v>123</v>
      </c>
      <c r="AW428" s="15" t="s">
        <v>30</v>
      </c>
      <c r="AX428" s="15" t="s">
        <v>80</v>
      </c>
      <c r="AY428" s="166" t="s">
        <v>116</v>
      </c>
    </row>
    <row r="429" spans="1:65" s="2" customFormat="1" ht="24.2" customHeight="1">
      <c r="A429" s="30"/>
      <c r="B429" s="137"/>
      <c r="C429" s="172" t="s">
        <v>400</v>
      </c>
      <c r="D429" s="172" t="s">
        <v>134</v>
      </c>
      <c r="E429" s="173" t="s">
        <v>401</v>
      </c>
      <c r="F429" s="174" t="s">
        <v>402</v>
      </c>
      <c r="G429" s="175" t="s">
        <v>137</v>
      </c>
      <c r="H429" s="176">
        <v>1148.7</v>
      </c>
      <c r="I429" s="177"/>
      <c r="J429" s="177">
        <f>ROUND(I429*H429,2)</f>
        <v>0</v>
      </c>
      <c r="K429" s="178"/>
      <c r="L429" s="179"/>
      <c r="M429" s="180" t="s">
        <v>1</v>
      </c>
      <c r="N429" s="181" t="s">
        <v>40</v>
      </c>
      <c r="O429" s="147">
        <v>0</v>
      </c>
      <c r="P429" s="147">
        <f>O429*H429</f>
        <v>0</v>
      </c>
      <c r="Q429" s="147">
        <v>1.73E-3</v>
      </c>
      <c r="R429" s="147">
        <f>Q429*H429</f>
        <v>1.9872510000000001</v>
      </c>
      <c r="S429" s="147">
        <v>0</v>
      </c>
      <c r="T429" s="148">
        <f>S429*H429</f>
        <v>0</v>
      </c>
      <c r="U429" s="30"/>
      <c r="V429" s="30"/>
      <c r="W429" s="30"/>
      <c r="X429" s="30"/>
      <c r="Y429" s="30"/>
      <c r="Z429" s="30"/>
      <c r="AA429" s="30"/>
      <c r="AB429" s="30"/>
      <c r="AC429" s="30"/>
      <c r="AD429" s="30"/>
      <c r="AE429" s="30"/>
      <c r="AR429" s="149" t="s">
        <v>297</v>
      </c>
      <c r="AT429" s="149" t="s">
        <v>134</v>
      </c>
      <c r="AU429" s="149" t="s">
        <v>82</v>
      </c>
      <c r="AY429" s="18" t="s">
        <v>116</v>
      </c>
      <c r="BE429" s="150">
        <f>IF(N429="základní",J429,0)</f>
        <v>0</v>
      </c>
      <c r="BF429" s="150">
        <f>IF(N429="snížená",J429,0)</f>
        <v>0</v>
      </c>
      <c r="BG429" s="150">
        <f>IF(N429="zákl. přenesená",J429,0)</f>
        <v>0</v>
      </c>
      <c r="BH429" s="150">
        <f>IF(N429="sníž. přenesená",J429,0)</f>
        <v>0</v>
      </c>
      <c r="BI429" s="150">
        <f>IF(N429="nulová",J429,0)</f>
        <v>0</v>
      </c>
      <c r="BJ429" s="18" t="s">
        <v>80</v>
      </c>
      <c r="BK429" s="150">
        <f>ROUND(I429*H429,2)</f>
        <v>0</v>
      </c>
      <c r="BL429" s="18" t="s">
        <v>220</v>
      </c>
      <c r="BM429" s="149" t="s">
        <v>403</v>
      </c>
    </row>
    <row r="430" spans="1:65" s="13" customFormat="1" ht="11.25">
      <c r="B430" s="151"/>
      <c r="D430" s="152" t="s">
        <v>125</v>
      </c>
      <c r="E430" s="153" t="s">
        <v>1</v>
      </c>
      <c r="F430" s="154" t="s">
        <v>126</v>
      </c>
      <c r="H430" s="153" t="s">
        <v>1</v>
      </c>
      <c r="L430" s="151"/>
      <c r="M430" s="155"/>
      <c r="N430" s="156"/>
      <c r="O430" s="156"/>
      <c r="P430" s="156"/>
      <c r="Q430" s="156"/>
      <c r="R430" s="156"/>
      <c r="S430" s="156"/>
      <c r="T430" s="157"/>
      <c r="AT430" s="153" t="s">
        <v>125</v>
      </c>
      <c r="AU430" s="153" t="s">
        <v>82</v>
      </c>
      <c r="AV430" s="13" t="s">
        <v>80</v>
      </c>
      <c r="AW430" s="13" t="s">
        <v>30</v>
      </c>
      <c r="AX430" s="13" t="s">
        <v>75</v>
      </c>
      <c r="AY430" s="153" t="s">
        <v>116</v>
      </c>
    </row>
    <row r="431" spans="1:65" s="13" customFormat="1" ht="11.25">
      <c r="B431" s="151"/>
      <c r="D431" s="152" t="s">
        <v>125</v>
      </c>
      <c r="E431" s="153" t="s">
        <v>1</v>
      </c>
      <c r="F431" s="154" t="s">
        <v>127</v>
      </c>
      <c r="H431" s="153" t="s">
        <v>1</v>
      </c>
      <c r="L431" s="151"/>
      <c r="M431" s="155"/>
      <c r="N431" s="156"/>
      <c r="O431" s="156"/>
      <c r="P431" s="156"/>
      <c r="Q431" s="156"/>
      <c r="R431" s="156"/>
      <c r="S431" s="156"/>
      <c r="T431" s="157"/>
      <c r="AT431" s="153" t="s">
        <v>125</v>
      </c>
      <c r="AU431" s="153" t="s">
        <v>82</v>
      </c>
      <c r="AV431" s="13" t="s">
        <v>80</v>
      </c>
      <c r="AW431" s="13" t="s">
        <v>30</v>
      </c>
      <c r="AX431" s="13" t="s">
        <v>75</v>
      </c>
      <c r="AY431" s="153" t="s">
        <v>116</v>
      </c>
    </row>
    <row r="432" spans="1:65" s="13" customFormat="1" ht="11.25">
      <c r="B432" s="151"/>
      <c r="D432" s="152" t="s">
        <v>125</v>
      </c>
      <c r="E432" s="153" t="s">
        <v>1</v>
      </c>
      <c r="F432" s="154" t="s">
        <v>128</v>
      </c>
      <c r="H432" s="153" t="s">
        <v>1</v>
      </c>
      <c r="L432" s="151"/>
      <c r="M432" s="155"/>
      <c r="N432" s="156"/>
      <c r="O432" s="156"/>
      <c r="P432" s="156"/>
      <c r="Q432" s="156"/>
      <c r="R432" s="156"/>
      <c r="S432" s="156"/>
      <c r="T432" s="157"/>
      <c r="AT432" s="153" t="s">
        <v>125</v>
      </c>
      <c r="AU432" s="153" t="s">
        <v>82</v>
      </c>
      <c r="AV432" s="13" t="s">
        <v>80</v>
      </c>
      <c r="AW432" s="13" t="s">
        <v>30</v>
      </c>
      <c r="AX432" s="13" t="s">
        <v>75</v>
      </c>
      <c r="AY432" s="153" t="s">
        <v>116</v>
      </c>
    </row>
    <row r="433" spans="1:65" s="13" customFormat="1" ht="11.25">
      <c r="B433" s="151"/>
      <c r="D433" s="152" t="s">
        <v>125</v>
      </c>
      <c r="E433" s="153" t="s">
        <v>1</v>
      </c>
      <c r="F433" s="154" t="s">
        <v>129</v>
      </c>
      <c r="H433" s="153" t="s">
        <v>1</v>
      </c>
      <c r="L433" s="151"/>
      <c r="M433" s="155"/>
      <c r="N433" s="156"/>
      <c r="O433" s="156"/>
      <c r="P433" s="156"/>
      <c r="Q433" s="156"/>
      <c r="R433" s="156"/>
      <c r="S433" s="156"/>
      <c r="T433" s="157"/>
      <c r="AT433" s="153" t="s">
        <v>125</v>
      </c>
      <c r="AU433" s="153" t="s">
        <v>82</v>
      </c>
      <c r="AV433" s="13" t="s">
        <v>80</v>
      </c>
      <c r="AW433" s="13" t="s">
        <v>30</v>
      </c>
      <c r="AX433" s="13" t="s">
        <v>75</v>
      </c>
      <c r="AY433" s="153" t="s">
        <v>116</v>
      </c>
    </row>
    <row r="434" spans="1:65" s="13" customFormat="1" ht="11.25">
      <c r="B434" s="151"/>
      <c r="D434" s="152" t="s">
        <v>125</v>
      </c>
      <c r="E434" s="153" t="s">
        <v>1</v>
      </c>
      <c r="F434" s="154" t="s">
        <v>170</v>
      </c>
      <c r="H434" s="153" t="s">
        <v>1</v>
      </c>
      <c r="L434" s="151"/>
      <c r="M434" s="155"/>
      <c r="N434" s="156"/>
      <c r="O434" s="156"/>
      <c r="P434" s="156"/>
      <c r="Q434" s="156"/>
      <c r="R434" s="156"/>
      <c r="S434" s="156"/>
      <c r="T434" s="157"/>
      <c r="AT434" s="153" t="s">
        <v>125</v>
      </c>
      <c r="AU434" s="153" t="s">
        <v>82</v>
      </c>
      <c r="AV434" s="13" t="s">
        <v>80</v>
      </c>
      <c r="AW434" s="13" t="s">
        <v>30</v>
      </c>
      <c r="AX434" s="13" t="s">
        <v>75</v>
      </c>
      <c r="AY434" s="153" t="s">
        <v>116</v>
      </c>
    </row>
    <row r="435" spans="1:65" s="13" customFormat="1" ht="11.25">
      <c r="B435" s="151"/>
      <c r="D435" s="152" t="s">
        <v>125</v>
      </c>
      <c r="E435" s="153" t="s">
        <v>1</v>
      </c>
      <c r="F435" s="154" t="s">
        <v>130</v>
      </c>
      <c r="H435" s="153" t="s">
        <v>1</v>
      </c>
      <c r="L435" s="151"/>
      <c r="M435" s="155"/>
      <c r="N435" s="156"/>
      <c r="O435" s="156"/>
      <c r="P435" s="156"/>
      <c r="Q435" s="156"/>
      <c r="R435" s="156"/>
      <c r="S435" s="156"/>
      <c r="T435" s="157"/>
      <c r="AT435" s="153" t="s">
        <v>125</v>
      </c>
      <c r="AU435" s="153" t="s">
        <v>82</v>
      </c>
      <c r="AV435" s="13" t="s">
        <v>80</v>
      </c>
      <c r="AW435" s="13" t="s">
        <v>30</v>
      </c>
      <c r="AX435" s="13" t="s">
        <v>75</v>
      </c>
      <c r="AY435" s="153" t="s">
        <v>116</v>
      </c>
    </row>
    <row r="436" spans="1:65" s="13" customFormat="1" ht="11.25">
      <c r="B436" s="151"/>
      <c r="D436" s="152" t="s">
        <v>125</v>
      </c>
      <c r="E436" s="153" t="s">
        <v>1</v>
      </c>
      <c r="F436" s="154" t="s">
        <v>131</v>
      </c>
      <c r="H436" s="153" t="s">
        <v>1</v>
      </c>
      <c r="L436" s="151"/>
      <c r="M436" s="155"/>
      <c r="N436" s="156"/>
      <c r="O436" s="156"/>
      <c r="P436" s="156"/>
      <c r="Q436" s="156"/>
      <c r="R436" s="156"/>
      <c r="S436" s="156"/>
      <c r="T436" s="157"/>
      <c r="AT436" s="153" t="s">
        <v>125</v>
      </c>
      <c r="AU436" s="153" t="s">
        <v>82</v>
      </c>
      <c r="AV436" s="13" t="s">
        <v>80</v>
      </c>
      <c r="AW436" s="13" t="s">
        <v>30</v>
      </c>
      <c r="AX436" s="13" t="s">
        <v>75</v>
      </c>
      <c r="AY436" s="153" t="s">
        <v>116</v>
      </c>
    </row>
    <row r="437" spans="1:65" s="14" customFormat="1" ht="11.25">
      <c r="B437" s="158"/>
      <c r="D437" s="152" t="s">
        <v>125</v>
      </c>
      <c r="E437" s="159" t="s">
        <v>1</v>
      </c>
      <c r="F437" s="160" t="s">
        <v>378</v>
      </c>
      <c r="H437" s="161">
        <v>31.25</v>
      </c>
      <c r="L437" s="158"/>
      <c r="M437" s="162"/>
      <c r="N437" s="163"/>
      <c r="O437" s="163"/>
      <c r="P437" s="163"/>
      <c r="Q437" s="163"/>
      <c r="R437" s="163"/>
      <c r="S437" s="163"/>
      <c r="T437" s="164"/>
      <c r="AT437" s="159" t="s">
        <v>125</v>
      </c>
      <c r="AU437" s="159" t="s">
        <v>82</v>
      </c>
      <c r="AV437" s="14" t="s">
        <v>82</v>
      </c>
      <c r="AW437" s="14" t="s">
        <v>30</v>
      </c>
      <c r="AX437" s="14" t="s">
        <v>75</v>
      </c>
      <c r="AY437" s="159" t="s">
        <v>116</v>
      </c>
    </row>
    <row r="438" spans="1:65" s="16" customFormat="1" ht="11.25">
      <c r="B438" s="185"/>
      <c r="D438" s="152" t="s">
        <v>125</v>
      </c>
      <c r="E438" s="186" t="s">
        <v>1</v>
      </c>
      <c r="F438" s="187" t="s">
        <v>172</v>
      </c>
      <c r="H438" s="188">
        <v>31.25</v>
      </c>
      <c r="L438" s="185"/>
      <c r="M438" s="189"/>
      <c r="N438" s="190"/>
      <c r="O438" s="190"/>
      <c r="P438" s="190"/>
      <c r="Q438" s="190"/>
      <c r="R438" s="190"/>
      <c r="S438" s="190"/>
      <c r="T438" s="191"/>
      <c r="AT438" s="186" t="s">
        <v>125</v>
      </c>
      <c r="AU438" s="186" t="s">
        <v>82</v>
      </c>
      <c r="AV438" s="16" t="s">
        <v>117</v>
      </c>
      <c r="AW438" s="16" t="s">
        <v>30</v>
      </c>
      <c r="AX438" s="16" t="s">
        <v>75</v>
      </c>
      <c r="AY438" s="186" t="s">
        <v>116</v>
      </c>
    </row>
    <row r="439" spans="1:65" s="14" customFormat="1" ht="11.25">
      <c r="B439" s="158"/>
      <c r="D439" s="152" t="s">
        <v>125</v>
      </c>
      <c r="E439" s="159" t="s">
        <v>1</v>
      </c>
      <c r="F439" s="160" t="s">
        <v>380</v>
      </c>
      <c r="H439" s="161">
        <v>15</v>
      </c>
      <c r="L439" s="158"/>
      <c r="M439" s="162"/>
      <c r="N439" s="163"/>
      <c r="O439" s="163"/>
      <c r="P439" s="163"/>
      <c r="Q439" s="163"/>
      <c r="R439" s="163"/>
      <c r="S439" s="163"/>
      <c r="T439" s="164"/>
      <c r="AT439" s="159" t="s">
        <v>125</v>
      </c>
      <c r="AU439" s="159" t="s">
        <v>82</v>
      </c>
      <c r="AV439" s="14" t="s">
        <v>82</v>
      </c>
      <c r="AW439" s="14" t="s">
        <v>30</v>
      </c>
      <c r="AX439" s="14" t="s">
        <v>75</v>
      </c>
      <c r="AY439" s="159" t="s">
        <v>116</v>
      </c>
    </row>
    <row r="440" spans="1:65" s="14" customFormat="1" ht="11.25">
      <c r="B440" s="158"/>
      <c r="D440" s="152" t="s">
        <v>125</v>
      </c>
      <c r="E440" s="159" t="s">
        <v>1</v>
      </c>
      <c r="F440" s="160" t="s">
        <v>382</v>
      </c>
      <c r="H440" s="161">
        <v>6.25</v>
      </c>
      <c r="L440" s="158"/>
      <c r="M440" s="162"/>
      <c r="N440" s="163"/>
      <c r="O440" s="163"/>
      <c r="P440" s="163"/>
      <c r="Q440" s="163"/>
      <c r="R440" s="163"/>
      <c r="S440" s="163"/>
      <c r="T440" s="164"/>
      <c r="AT440" s="159" t="s">
        <v>125</v>
      </c>
      <c r="AU440" s="159" t="s">
        <v>82</v>
      </c>
      <c r="AV440" s="14" t="s">
        <v>82</v>
      </c>
      <c r="AW440" s="14" t="s">
        <v>30</v>
      </c>
      <c r="AX440" s="14" t="s">
        <v>75</v>
      </c>
      <c r="AY440" s="159" t="s">
        <v>116</v>
      </c>
    </row>
    <row r="441" spans="1:65" s="16" customFormat="1" ht="11.25">
      <c r="B441" s="185"/>
      <c r="D441" s="152" t="s">
        <v>125</v>
      </c>
      <c r="E441" s="186" t="s">
        <v>1</v>
      </c>
      <c r="F441" s="187" t="s">
        <v>172</v>
      </c>
      <c r="H441" s="188">
        <v>21.25</v>
      </c>
      <c r="L441" s="185"/>
      <c r="M441" s="189"/>
      <c r="N441" s="190"/>
      <c r="O441" s="190"/>
      <c r="P441" s="190"/>
      <c r="Q441" s="190"/>
      <c r="R441" s="190"/>
      <c r="S441" s="190"/>
      <c r="T441" s="191"/>
      <c r="AT441" s="186" t="s">
        <v>125</v>
      </c>
      <c r="AU441" s="186" t="s">
        <v>82</v>
      </c>
      <c r="AV441" s="16" t="s">
        <v>117</v>
      </c>
      <c r="AW441" s="16" t="s">
        <v>30</v>
      </c>
      <c r="AX441" s="16" t="s">
        <v>75</v>
      </c>
      <c r="AY441" s="186" t="s">
        <v>116</v>
      </c>
    </row>
    <row r="442" spans="1:65" s="14" customFormat="1" ht="11.25">
      <c r="B442" s="158"/>
      <c r="D442" s="152" t="s">
        <v>125</v>
      </c>
      <c r="E442" s="159" t="s">
        <v>1</v>
      </c>
      <c r="F442" s="160" t="s">
        <v>384</v>
      </c>
      <c r="H442" s="161">
        <v>37.5</v>
      </c>
      <c r="L442" s="158"/>
      <c r="M442" s="162"/>
      <c r="N442" s="163"/>
      <c r="O442" s="163"/>
      <c r="P442" s="163"/>
      <c r="Q442" s="163"/>
      <c r="R442" s="163"/>
      <c r="S442" s="163"/>
      <c r="T442" s="164"/>
      <c r="AT442" s="159" t="s">
        <v>125</v>
      </c>
      <c r="AU442" s="159" t="s">
        <v>82</v>
      </c>
      <c r="AV442" s="14" t="s">
        <v>82</v>
      </c>
      <c r="AW442" s="14" t="s">
        <v>30</v>
      </c>
      <c r="AX442" s="14" t="s">
        <v>75</v>
      </c>
      <c r="AY442" s="159" t="s">
        <v>116</v>
      </c>
    </row>
    <row r="443" spans="1:65" s="14" customFormat="1" ht="11.25">
      <c r="B443" s="158"/>
      <c r="D443" s="152" t="s">
        <v>125</v>
      </c>
      <c r="E443" s="159" t="s">
        <v>1</v>
      </c>
      <c r="F443" s="160" t="s">
        <v>386</v>
      </c>
      <c r="H443" s="161">
        <v>6.25</v>
      </c>
      <c r="L443" s="158"/>
      <c r="M443" s="162"/>
      <c r="N443" s="163"/>
      <c r="O443" s="163"/>
      <c r="P443" s="163"/>
      <c r="Q443" s="163"/>
      <c r="R443" s="163"/>
      <c r="S443" s="163"/>
      <c r="T443" s="164"/>
      <c r="AT443" s="159" t="s">
        <v>125</v>
      </c>
      <c r="AU443" s="159" t="s">
        <v>82</v>
      </c>
      <c r="AV443" s="14" t="s">
        <v>82</v>
      </c>
      <c r="AW443" s="14" t="s">
        <v>30</v>
      </c>
      <c r="AX443" s="14" t="s">
        <v>75</v>
      </c>
      <c r="AY443" s="159" t="s">
        <v>116</v>
      </c>
    </row>
    <row r="444" spans="1:65" s="14" customFormat="1" ht="11.25">
      <c r="B444" s="158"/>
      <c r="D444" s="152" t="s">
        <v>125</v>
      </c>
      <c r="E444" s="159" t="s">
        <v>1</v>
      </c>
      <c r="F444" s="160" t="s">
        <v>383</v>
      </c>
      <c r="H444" s="161">
        <v>-0.52500000000000002</v>
      </c>
      <c r="L444" s="158"/>
      <c r="M444" s="162"/>
      <c r="N444" s="163"/>
      <c r="O444" s="163"/>
      <c r="P444" s="163"/>
      <c r="Q444" s="163"/>
      <c r="R444" s="163"/>
      <c r="S444" s="163"/>
      <c r="T444" s="164"/>
      <c r="AT444" s="159" t="s">
        <v>125</v>
      </c>
      <c r="AU444" s="159" t="s">
        <v>82</v>
      </c>
      <c r="AV444" s="14" t="s">
        <v>82</v>
      </c>
      <c r="AW444" s="14" t="s">
        <v>30</v>
      </c>
      <c r="AX444" s="14" t="s">
        <v>75</v>
      </c>
      <c r="AY444" s="159" t="s">
        <v>116</v>
      </c>
    </row>
    <row r="445" spans="1:65" s="15" customFormat="1" ht="11.25">
      <c r="B445" s="165"/>
      <c r="D445" s="152" t="s">
        <v>125</v>
      </c>
      <c r="E445" s="166" t="s">
        <v>1</v>
      </c>
      <c r="F445" s="167" t="s">
        <v>133</v>
      </c>
      <c r="H445" s="168">
        <v>95.724999999999994</v>
      </c>
      <c r="L445" s="165"/>
      <c r="M445" s="169"/>
      <c r="N445" s="170"/>
      <c r="O445" s="170"/>
      <c r="P445" s="170"/>
      <c r="Q445" s="170"/>
      <c r="R445" s="170"/>
      <c r="S445" s="170"/>
      <c r="T445" s="171"/>
      <c r="AT445" s="166" t="s">
        <v>125</v>
      </c>
      <c r="AU445" s="166" t="s">
        <v>82</v>
      </c>
      <c r="AV445" s="15" t="s">
        <v>123</v>
      </c>
      <c r="AW445" s="15" t="s">
        <v>30</v>
      </c>
      <c r="AX445" s="15" t="s">
        <v>80</v>
      </c>
      <c r="AY445" s="166" t="s">
        <v>116</v>
      </c>
    </row>
    <row r="446" spans="1:65" s="14" customFormat="1" ht="11.25">
      <c r="B446" s="158"/>
      <c r="D446" s="152" t="s">
        <v>125</v>
      </c>
      <c r="F446" s="160" t="s">
        <v>404</v>
      </c>
      <c r="H446" s="161">
        <v>1148.7</v>
      </c>
      <c r="L446" s="158"/>
      <c r="M446" s="162"/>
      <c r="N446" s="163"/>
      <c r="O446" s="163"/>
      <c r="P446" s="163"/>
      <c r="Q446" s="163"/>
      <c r="R446" s="163"/>
      <c r="S446" s="163"/>
      <c r="T446" s="164"/>
      <c r="AT446" s="159" t="s">
        <v>125</v>
      </c>
      <c r="AU446" s="159" t="s">
        <v>82</v>
      </c>
      <c r="AV446" s="14" t="s">
        <v>82</v>
      </c>
      <c r="AW446" s="14" t="s">
        <v>3</v>
      </c>
      <c r="AX446" s="14" t="s">
        <v>80</v>
      </c>
      <c r="AY446" s="159" t="s">
        <v>116</v>
      </c>
    </row>
    <row r="447" spans="1:65" s="2" customFormat="1" ht="16.5" customHeight="1">
      <c r="A447" s="30"/>
      <c r="B447" s="137"/>
      <c r="C447" s="138" t="s">
        <v>405</v>
      </c>
      <c r="D447" s="138" t="s">
        <v>119</v>
      </c>
      <c r="E447" s="139" t="s">
        <v>406</v>
      </c>
      <c r="F447" s="140" t="s">
        <v>407</v>
      </c>
      <c r="G447" s="141" t="s">
        <v>152</v>
      </c>
      <c r="H447" s="142">
        <v>96.25</v>
      </c>
      <c r="I447" s="143"/>
      <c r="J447" s="143">
        <f>ROUND(I447*H447,2)</f>
        <v>0</v>
      </c>
      <c r="K447" s="144"/>
      <c r="L447" s="31"/>
      <c r="M447" s="145" t="s">
        <v>1</v>
      </c>
      <c r="N447" s="146" t="s">
        <v>40</v>
      </c>
      <c r="O447" s="147">
        <v>4.9000000000000002E-2</v>
      </c>
      <c r="P447" s="147">
        <f>O447*H447</f>
        <v>4.7162500000000005</v>
      </c>
      <c r="Q447" s="147">
        <v>0</v>
      </c>
      <c r="R447" s="147">
        <f>Q447*H447</f>
        <v>0</v>
      </c>
      <c r="S447" s="147">
        <v>0</v>
      </c>
      <c r="T447" s="148">
        <f>S447*H447</f>
        <v>0</v>
      </c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R447" s="149" t="s">
        <v>220</v>
      </c>
      <c r="AT447" s="149" t="s">
        <v>119</v>
      </c>
      <c r="AU447" s="149" t="s">
        <v>82</v>
      </c>
      <c r="AY447" s="18" t="s">
        <v>116</v>
      </c>
      <c r="BE447" s="150">
        <f>IF(N447="základní",J447,0)</f>
        <v>0</v>
      </c>
      <c r="BF447" s="150">
        <f>IF(N447="snížená",J447,0)</f>
        <v>0</v>
      </c>
      <c r="BG447" s="150">
        <f>IF(N447="zákl. přenesená",J447,0)</f>
        <v>0</v>
      </c>
      <c r="BH447" s="150">
        <f>IF(N447="sníž. přenesená",J447,0)</f>
        <v>0</v>
      </c>
      <c r="BI447" s="150">
        <f>IF(N447="nulová",J447,0)</f>
        <v>0</v>
      </c>
      <c r="BJ447" s="18" t="s">
        <v>80</v>
      </c>
      <c r="BK447" s="150">
        <f>ROUND(I447*H447,2)</f>
        <v>0</v>
      </c>
      <c r="BL447" s="18" t="s">
        <v>220</v>
      </c>
      <c r="BM447" s="149" t="s">
        <v>408</v>
      </c>
    </row>
    <row r="448" spans="1:65" s="13" customFormat="1" ht="11.25">
      <c r="B448" s="151"/>
      <c r="D448" s="152" t="s">
        <v>125</v>
      </c>
      <c r="E448" s="153" t="s">
        <v>1</v>
      </c>
      <c r="F448" s="154" t="s">
        <v>126</v>
      </c>
      <c r="H448" s="153" t="s">
        <v>1</v>
      </c>
      <c r="L448" s="151"/>
      <c r="M448" s="155"/>
      <c r="N448" s="156"/>
      <c r="O448" s="156"/>
      <c r="P448" s="156"/>
      <c r="Q448" s="156"/>
      <c r="R448" s="156"/>
      <c r="S448" s="156"/>
      <c r="T448" s="157"/>
      <c r="AT448" s="153" t="s">
        <v>125</v>
      </c>
      <c r="AU448" s="153" t="s">
        <v>82</v>
      </c>
      <c r="AV448" s="13" t="s">
        <v>80</v>
      </c>
      <c r="AW448" s="13" t="s">
        <v>30</v>
      </c>
      <c r="AX448" s="13" t="s">
        <v>75</v>
      </c>
      <c r="AY448" s="153" t="s">
        <v>116</v>
      </c>
    </row>
    <row r="449" spans="1:65" s="13" customFormat="1" ht="11.25">
      <c r="B449" s="151"/>
      <c r="D449" s="152" t="s">
        <v>125</v>
      </c>
      <c r="E449" s="153" t="s">
        <v>1</v>
      </c>
      <c r="F449" s="154" t="s">
        <v>127</v>
      </c>
      <c r="H449" s="153" t="s">
        <v>1</v>
      </c>
      <c r="L449" s="151"/>
      <c r="M449" s="155"/>
      <c r="N449" s="156"/>
      <c r="O449" s="156"/>
      <c r="P449" s="156"/>
      <c r="Q449" s="156"/>
      <c r="R449" s="156"/>
      <c r="S449" s="156"/>
      <c r="T449" s="157"/>
      <c r="AT449" s="153" t="s">
        <v>125</v>
      </c>
      <c r="AU449" s="153" t="s">
        <v>82</v>
      </c>
      <c r="AV449" s="13" t="s">
        <v>80</v>
      </c>
      <c r="AW449" s="13" t="s">
        <v>30</v>
      </c>
      <c r="AX449" s="13" t="s">
        <v>75</v>
      </c>
      <c r="AY449" s="153" t="s">
        <v>116</v>
      </c>
    </row>
    <row r="450" spans="1:65" s="13" customFormat="1" ht="11.25">
      <c r="B450" s="151"/>
      <c r="D450" s="152" t="s">
        <v>125</v>
      </c>
      <c r="E450" s="153" t="s">
        <v>1</v>
      </c>
      <c r="F450" s="154" t="s">
        <v>128</v>
      </c>
      <c r="H450" s="153" t="s">
        <v>1</v>
      </c>
      <c r="L450" s="151"/>
      <c r="M450" s="155"/>
      <c r="N450" s="156"/>
      <c r="O450" s="156"/>
      <c r="P450" s="156"/>
      <c r="Q450" s="156"/>
      <c r="R450" s="156"/>
      <c r="S450" s="156"/>
      <c r="T450" s="157"/>
      <c r="AT450" s="153" t="s">
        <v>125</v>
      </c>
      <c r="AU450" s="153" t="s">
        <v>82</v>
      </c>
      <c r="AV450" s="13" t="s">
        <v>80</v>
      </c>
      <c r="AW450" s="13" t="s">
        <v>30</v>
      </c>
      <c r="AX450" s="13" t="s">
        <v>75</v>
      </c>
      <c r="AY450" s="153" t="s">
        <v>116</v>
      </c>
    </row>
    <row r="451" spans="1:65" s="13" customFormat="1" ht="11.25">
      <c r="B451" s="151"/>
      <c r="D451" s="152" t="s">
        <v>125</v>
      </c>
      <c r="E451" s="153" t="s">
        <v>1</v>
      </c>
      <c r="F451" s="154" t="s">
        <v>129</v>
      </c>
      <c r="H451" s="153" t="s">
        <v>1</v>
      </c>
      <c r="L451" s="151"/>
      <c r="M451" s="155"/>
      <c r="N451" s="156"/>
      <c r="O451" s="156"/>
      <c r="P451" s="156"/>
      <c r="Q451" s="156"/>
      <c r="R451" s="156"/>
      <c r="S451" s="156"/>
      <c r="T451" s="157"/>
      <c r="AT451" s="153" t="s">
        <v>125</v>
      </c>
      <c r="AU451" s="153" t="s">
        <v>82</v>
      </c>
      <c r="AV451" s="13" t="s">
        <v>80</v>
      </c>
      <c r="AW451" s="13" t="s">
        <v>30</v>
      </c>
      <c r="AX451" s="13" t="s">
        <v>75</v>
      </c>
      <c r="AY451" s="153" t="s">
        <v>116</v>
      </c>
    </row>
    <row r="452" spans="1:65" s="13" customFormat="1" ht="11.25">
      <c r="B452" s="151"/>
      <c r="D452" s="152" t="s">
        <v>125</v>
      </c>
      <c r="E452" s="153" t="s">
        <v>1</v>
      </c>
      <c r="F452" s="154" t="s">
        <v>170</v>
      </c>
      <c r="H452" s="153" t="s">
        <v>1</v>
      </c>
      <c r="L452" s="151"/>
      <c r="M452" s="155"/>
      <c r="N452" s="156"/>
      <c r="O452" s="156"/>
      <c r="P452" s="156"/>
      <c r="Q452" s="156"/>
      <c r="R452" s="156"/>
      <c r="S452" s="156"/>
      <c r="T452" s="157"/>
      <c r="AT452" s="153" t="s">
        <v>125</v>
      </c>
      <c r="AU452" s="153" t="s">
        <v>82</v>
      </c>
      <c r="AV452" s="13" t="s">
        <v>80</v>
      </c>
      <c r="AW452" s="13" t="s">
        <v>30</v>
      </c>
      <c r="AX452" s="13" t="s">
        <v>75</v>
      </c>
      <c r="AY452" s="153" t="s">
        <v>116</v>
      </c>
    </row>
    <row r="453" spans="1:65" s="13" customFormat="1" ht="11.25">
      <c r="B453" s="151"/>
      <c r="D453" s="152" t="s">
        <v>125</v>
      </c>
      <c r="E453" s="153" t="s">
        <v>1</v>
      </c>
      <c r="F453" s="154" t="s">
        <v>130</v>
      </c>
      <c r="H453" s="153" t="s">
        <v>1</v>
      </c>
      <c r="L453" s="151"/>
      <c r="M453" s="155"/>
      <c r="N453" s="156"/>
      <c r="O453" s="156"/>
      <c r="P453" s="156"/>
      <c r="Q453" s="156"/>
      <c r="R453" s="156"/>
      <c r="S453" s="156"/>
      <c r="T453" s="157"/>
      <c r="AT453" s="153" t="s">
        <v>125</v>
      </c>
      <c r="AU453" s="153" t="s">
        <v>82</v>
      </c>
      <c r="AV453" s="13" t="s">
        <v>80</v>
      </c>
      <c r="AW453" s="13" t="s">
        <v>30</v>
      </c>
      <c r="AX453" s="13" t="s">
        <v>75</v>
      </c>
      <c r="AY453" s="153" t="s">
        <v>116</v>
      </c>
    </row>
    <row r="454" spans="1:65" s="13" customFormat="1" ht="11.25">
      <c r="B454" s="151"/>
      <c r="D454" s="152" t="s">
        <v>125</v>
      </c>
      <c r="E454" s="153" t="s">
        <v>1</v>
      </c>
      <c r="F454" s="154" t="s">
        <v>131</v>
      </c>
      <c r="H454" s="153" t="s">
        <v>1</v>
      </c>
      <c r="L454" s="151"/>
      <c r="M454" s="155"/>
      <c r="N454" s="156"/>
      <c r="O454" s="156"/>
      <c r="P454" s="156"/>
      <c r="Q454" s="156"/>
      <c r="R454" s="156"/>
      <c r="S454" s="156"/>
      <c r="T454" s="157"/>
      <c r="AT454" s="153" t="s">
        <v>125</v>
      </c>
      <c r="AU454" s="153" t="s">
        <v>82</v>
      </c>
      <c r="AV454" s="13" t="s">
        <v>80</v>
      </c>
      <c r="AW454" s="13" t="s">
        <v>30</v>
      </c>
      <c r="AX454" s="13" t="s">
        <v>75</v>
      </c>
      <c r="AY454" s="153" t="s">
        <v>116</v>
      </c>
    </row>
    <row r="455" spans="1:65" s="14" customFormat="1" ht="11.25">
      <c r="B455" s="158"/>
      <c r="D455" s="152" t="s">
        <v>125</v>
      </c>
      <c r="E455" s="159" t="s">
        <v>1</v>
      </c>
      <c r="F455" s="160" t="s">
        <v>378</v>
      </c>
      <c r="H455" s="161">
        <v>31.25</v>
      </c>
      <c r="L455" s="158"/>
      <c r="M455" s="162"/>
      <c r="N455" s="163"/>
      <c r="O455" s="163"/>
      <c r="P455" s="163"/>
      <c r="Q455" s="163"/>
      <c r="R455" s="163"/>
      <c r="S455" s="163"/>
      <c r="T455" s="164"/>
      <c r="AT455" s="159" t="s">
        <v>125</v>
      </c>
      <c r="AU455" s="159" t="s">
        <v>82</v>
      </c>
      <c r="AV455" s="14" t="s">
        <v>82</v>
      </c>
      <c r="AW455" s="14" t="s">
        <v>30</v>
      </c>
      <c r="AX455" s="14" t="s">
        <v>75</v>
      </c>
      <c r="AY455" s="159" t="s">
        <v>116</v>
      </c>
    </row>
    <row r="456" spans="1:65" s="16" customFormat="1" ht="11.25">
      <c r="B456" s="185"/>
      <c r="D456" s="152" t="s">
        <v>125</v>
      </c>
      <c r="E456" s="186" t="s">
        <v>1</v>
      </c>
      <c r="F456" s="187" t="s">
        <v>172</v>
      </c>
      <c r="H456" s="188">
        <v>31.25</v>
      </c>
      <c r="L456" s="185"/>
      <c r="M456" s="189"/>
      <c r="N456" s="190"/>
      <c r="O456" s="190"/>
      <c r="P456" s="190"/>
      <c r="Q456" s="190"/>
      <c r="R456" s="190"/>
      <c r="S456" s="190"/>
      <c r="T456" s="191"/>
      <c r="AT456" s="186" t="s">
        <v>125</v>
      </c>
      <c r="AU456" s="186" t="s">
        <v>82</v>
      </c>
      <c r="AV456" s="16" t="s">
        <v>117</v>
      </c>
      <c r="AW456" s="16" t="s">
        <v>30</v>
      </c>
      <c r="AX456" s="16" t="s">
        <v>75</v>
      </c>
      <c r="AY456" s="186" t="s">
        <v>116</v>
      </c>
    </row>
    <row r="457" spans="1:65" s="14" customFormat="1" ht="11.25">
      <c r="B457" s="158"/>
      <c r="D457" s="152" t="s">
        <v>125</v>
      </c>
      <c r="E457" s="159" t="s">
        <v>1</v>
      </c>
      <c r="F457" s="160" t="s">
        <v>380</v>
      </c>
      <c r="H457" s="161">
        <v>15</v>
      </c>
      <c r="L457" s="158"/>
      <c r="M457" s="162"/>
      <c r="N457" s="163"/>
      <c r="O457" s="163"/>
      <c r="P457" s="163"/>
      <c r="Q457" s="163"/>
      <c r="R457" s="163"/>
      <c r="S457" s="163"/>
      <c r="T457" s="164"/>
      <c r="AT457" s="159" t="s">
        <v>125</v>
      </c>
      <c r="AU457" s="159" t="s">
        <v>82</v>
      </c>
      <c r="AV457" s="14" t="s">
        <v>82</v>
      </c>
      <c r="AW457" s="14" t="s">
        <v>30</v>
      </c>
      <c r="AX457" s="14" t="s">
        <v>75</v>
      </c>
      <c r="AY457" s="159" t="s">
        <v>116</v>
      </c>
    </row>
    <row r="458" spans="1:65" s="14" customFormat="1" ht="11.25">
      <c r="B458" s="158"/>
      <c r="D458" s="152" t="s">
        <v>125</v>
      </c>
      <c r="E458" s="159" t="s">
        <v>1</v>
      </c>
      <c r="F458" s="160" t="s">
        <v>382</v>
      </c>
      <c r="H458" s="161">
        <v>6.25</v>
      </c>
      <c r="L458" s="158"/>
      <c r="M458" s="162"/>
      <c r="N458" s="163"/>
      <c r="O458" s="163"/>
      <c r="P458" s="163"/>
      <c r="Q458" s="163"/>
      <c r="R458" s="163"/>
      <c r="S458" s="163"/>
      <c r="T458" s="164"/>
      <c r="AT458" s="159" t="s">
        <v>125</v>
      </c>
      <c r="AU458" s="159" t="s">
        <v>82</v>
      </c>
      <c r="AV458" s="14" t="s">
        <v>82</v>
      </c>
      <c r="AW458" s="14" t="s">
        <v>30</v>
      </c>
      <c r="AX458" s="14" t="s">
        <v>75</v>
      </c>
      <c r="AY458" s="159" t="s">
        <v>116</v>
      </c>
    </row>
    <row r="459" spans="1:65" s="16" customFormat="1" ht="11.25">
      <c r="B459" s="185"/>
      <c r="D459" s="152" t="s">
        <v>125</v>
      </c>
      <c r="E459" s="186" t="s">
        <v>1</v>
      </c>
      <c r="F459" s="187" t="s">
        <v>172</v>
      </c>
      <c r="H459" s="188">
        <v>21.25</v>
      </c>
      <c r="L459" s="185"/>
      <c r="M459" s="189"/>
      <c r="N459" s="190"/>
      <c r="O459" s="190"/>
      <c r="P459" s="190"/>
      <c r="Q459" s="190"/>
      <c r="R459" s="190"/>
      <c r="S459" s="190"/>
      <c r="T459" s="191"/>
      <c r="AT459" s="186" t="s">
        <v>125</v>
      </c>
      <c r="AU459" s="186" t="s">
        <v>82</v>
      </c>
      <c r="AV459" s="16" t="s">
        <v>117</v>
      </c>
      <c r="AW459" s="16" t="s">
        <v>30</v>
      </c>
      <c r="AX459" s="16" t="s">
        <v>75</v>
      </c>
      <c r="AY459" s="186" t="s">
        <v>116</v>
      </c>
    </row>
    <row r="460" spans="1:65" s="14" customFormat="1" ht="11.25">
      <c r="B460" s="158"/>
      <c r="D460" s="152" t="s">
        <v>125</v>
      </c>
      <c r="E460" s="159" t="s">
        <v>1</v>
      </c>
      <c r="F460" s="160" t="s">
        <v>384</v>
      </c>
      <c r="H460" s="161">
        <v>37.5</v>
      </c>
      <c r="L460" s="158"/>
      <c r="M460" s="162"/>
      <c r="N460" s="163"/>
      <c r="O460" s="163"/>
      <c r="P460" s="163"/>
      <c r="Q460" s="163"/>
      <c r="R460" s="163"/>
      <c r="S460" s="163"/>
      <c r="T460" s="164"/>
      <c r="AT460" s="159" t="s">
        <v>125</v>
      </c>
      <c r="AU460" s="159" t="s">
        <v>82</v>
      </c>
      <c r="AV460" s="14" t="s">
        <v>82</v>
      </c>
      <c r="AW460" s="14" t="s">
        <v>30</v>
      </c>
      <c r="AX460" s="14" t="s">
        <v>75</v>
      </c>
      <c r="AY460" s="159" t="s">
        <v>116</v>
      </c>
    </row>
    <row r="461" spans="1:65" s="14" customFormat="1" ht="11.25">
      <c r="B461" s="158"/>
      <c r="D461" s="152" t="s">
        <v>125</v>
      </c>
      <c r="E461" s="159" t="s">
        <v>1</v>
      </c>
      <c r="F461" s="160" t="s">
        <v>386</v>
      </c>
      <c r="H461" s="161">
        <v>6.25</v>
      </c>
      <c r="L461" s="158"/>
      <c r="M461" s="162"/>
      <c r="N461" s="163"/>
      <c r="O461" s="163"/>
      <c r="P461" s="163"/>
      <c r="Q461" s="163"/>
      <c r="R461" s="163"/>
      <c r="S461" s="163"/>
      <c r="T461" s="164"/>
      <c r="AT461" s="159" t="s">
        <v>125</v>
      </c>
      <c r="AU461" s="159" t="s">
        <v>82</v>
      </c>
      <c r="AV461" s="14" t="s">
        <v>82</v>
      </c>
      <c r="AW461" s="14" t="s">
        <v>30</v>
      </c>
      <c r="AX461" s="14" t="s">
        <v>75</v>
      </c>
      <c r="AY461" s="159" t="s">
        <v>116</v>
      </c>
    </row>
    <row r="462" spans="1:65" s="15" customFormat="1" ht="11.25">
      <c r="B462" s="165"/>
      <c r="D462" s="152" t="s">
        <v>125</v>
      </c>
      <c r="E462" s="166" t="s">
        <v>1</v>
      </c>
      <c r="F462" s="167" t="s">
        <v>133</v>
      </c>
      <c r="H462" s="168">
        <v>96.25</v>
      </c>
      <c r="L462" s="165"/>
      <c r="M462" s="169"/>
      <c r="N462" s="170"/>
      <c r="O462" s="170"/>
      <c r="P462" s="170"/>
      <c r="Q462" s="170"/>
      <c r="R462" s="170"/>
      <c r="S462" s="170"/>
      <c r="T462" s="171"/>
      <c r="AT462" s="166" t="s">
        <v>125</v>
      </c>
      <c r="AU462" s="166" t="s">
        <v>82</v>
      </c>
      <c r="AV462" s="15" t="s">
        <v>123</v>
      </c>
      <c r="AW462" s="15" t="s">
        <v>30</v>
      </c>
      <c r="AX462" s="15" t="s">
        <v>80</v>
      </c>
      <c r="AY462" s="166" t="s">
        <v>116</v>
      </c>
    </row>
    <row r="463" spans="1:65" s="2" customFormat="1" ht="24.2" customHeight="1">
      <c r="A463" s="30"/>
      <c r="B463" s="137"/>
      <c r="C463" s="172" t="s">
        <v>409</v>
      </c>
      <c r="D463" s="172" t="s">
        <v>134</v>
      </c>
      <c r="E463" s="173" t="s">
        <v>410</v>
      </c>
      <c r="F463" s="174" t="s">
        <v>411</v>
      </c>
      <c r="G463" s="175" t="s">
        <v>152</v>
      </c>
      <c r="H463" s="176">
        <v>96.25</v>
      </c>
      <c r="I463" s="177"/>
      <c r="J463" s="177">
        <f>ROUND(I463*H463,2)</f>
        <v>0</v>
      </c>
      <c r="K463" s="178"/>
      <c r="L463" s="179"/>
      <c r="M463" s="180" t="s">
        <v>1</v>
      </c>
      <c r="N463" s="181" t="s">
        <v>40</v>
      </c>
      <c r="O463" s="147">
        <v>0</v>
      </c>
      <c r="P463" s="147">
        <f>O463*H463</f>
        <v>0</v>
      </c>
      <c r="Q463" s="147">
        <v>6.4000000000000005E-4</v>
      </c>
      <c r="R463" s="147">
        <f>Q463*H463</f>
        <v>6.1600000000000002E-2</v>
      </c>
      <c r="S463" s="147">
        <v>0</v>
      </c>
      <c r="T463" s="148">
        <f>S463*H463</f>
        <v>0</v>
      </c>
      <c r="U463" s="30"/>
      <c r="V463" s="30"/>
      <c r="W463" s="30"/>
      <c r="X463" s="30"/>
      <c r="Y463" s="30"/>
      <c r="Z463" s="30"/>
      <c r="AA463" s="30"/>
      <c r="AB463" s="30"/>
      <c r="AC463" s="30"/>
      <c r="AD463" s="30"/>
      <c r="AE463" s="30"/>
      <c r="AR463" s="149" t="s">
        <v>297</v>
      </c>
      <c r="AT463" s="149" t="s">
        <v>134</v>
      </c>
      <c r="AU463" s="149" t="s">
        <v>82</v>
      </c>
      <c r="AY463" s="18" t="s">
        <v>116</v>
      </c>
      <c r="BE463" s="150">
        <f>IF(N463="základní",J463,0)</f>
        <v>0</v>
      </c>
      <c r="BF463" s="150">
        <f>IF(N463="snížená",J463,0)</f>
        <v>0</v>
      </c>
      <c r="BG463" s="150">
        <f>IF(N463="zákl. přenesená",J463,0)</f>
        <v>0</v>
      </c>
      <c r="BH463" s="150">
        <f>IF(N463="sníž. přenesená",J463,0)</f>
        <v>0</v>
      </c>
      <c r="BI463" s="150">
        <f>IF(N463="nulová",J463,0)</f>
        <v>0</v>
      </c>
      <c r="BJ463" s="18" t="s">
        <v>80</v>
      </c>
      <c r="BK463" s="150">
        <f>ROUND(I463*H463,2)</f>
        <v>0</v>
      </c>
      <c r="BL463" s="18" t="s">
        <v>220</v>
      </c>
      <c r="BM463" s="149" t="s">
        <v>412</v>
      </c>
    </row>
    <row r="464" spans="1:65" s="2" customFormat="1" ht="24.2" customHeight="1">
      <c r="A464" s="30"/>
      <c r="B464" s="137"/>
      <c r="C464" s="138" t="s">
        <v>413</v>
      </c>
      <c r="D464" s="138" t="s">
        <v>119</v>
      </c>
      <c r="E464" s="139" t="s">
        <v>414</v>
      </c>
      <c r="F464" s="140" t="s">
        <v>415</v>
      </c>
      <c r="G464" s="141" t="s">
        <v>202</v>
      </c>
      <c r="H464" s="142">
        <v>3.359</v>
      </c>
      <c r="I464" s="143"/>
      <c r="J464" s="143">
        <f>ROUND(I464*H464,2)</f>
        <v>0</v>
      </c>
      <c r="K464" s="144"/>
      <c r="L464" s="31"/>
      <c r="M464" s="145" t="s">
        <v>1</v>
      </c>
      <c r="N464" s="146" t="s">
        <v>40</v>
      </c>
      <c r="O464" s="147">
        <v>2.5569999999999999</v>
      </c>
      <c r="P464" s="147">
        <f>O464*H464</f>
        <v>8.5889629999999997</v>
      </c>
      <c r="Q464" s="147">
        <v>0</v>
      </c>
      <c r="R464" s="147">
        <f>Q464*H464</f>
        <v>0</v>
      </c>
      <c r="S464" s="147">
        <v>0</v>
      </c>
      <c r="T464" s="148">
        <f>S464*H464</f>
        <v>0</v>
      </c>
      <c r="U464" s="30"/>
      <c r="V464" s="30"/>
      <c r="W464" s="30"/>
      <c r="X464" s="30"/>
      <c r="Y464" s="30"/>
      <c r="Z464" s="30"/>
      <c r="AA464" s="30"/>
      <c r="AB464" s="30"/>
      <c r="AC464" s="30"/>
      <c r="AD464" s="30"/>
      <c r="AE464" s="30"/>
      <c r="AR464" s="149" t="s">
        <v>220</v>
      </c>
      <c r="AT464" s="149" t="s">
        <v>119</v>
      </c>
      <c r="AU464" s="149" t="s">
        <v>82</v>
      </c>
      <c r="AY464" s="18" t="s">
        <v>116</v>
      </c>
      <c r="BE464" s="150">
        <f>IF(N464="základní",J464,0)</f>
        <v>0</v>
      </c>
      <c r="BF464" s="150">
        <f>IF(N464="snížená",J464,0)</f>
        <v>0</v>
      </c>
      <c r="BG464" s="150">
        <f>IF(N464="zákl. přenesená",J464,0)</f>
        <v>0</v>
      </c>
      <c r="BH464" s="150">
        <f>IF(N464="sníž. přenesená",J464,0)</f>
        <v>0</v>
      </c>
      <c r="BI464" s="150">
        <f>IF(N464="nulová",J464,0)</f>
        <v>0</v>
      </c>
      <c r="BJ464" s="18" t="s">
        <v>80</v>
      </c>
      <c r="BK464" s="150">
        <f>ROUND(I464*H464,2)</f>
        <v>0</v>
      </c>
      <c r="BL464" s="18" t="s">
        <v>220</v>
      </c>
      <c r="BM464" s="149" t="s">
        <v>416</v>
      </c>
    </row>
    <row r="465" spans="1:65" s="2" customFormat="1" ht="24.2" customHeight="1">
      <c r="A465" s="30"/>
      <c r="B465" s="137"/>
      <c r="C465" s="138" t="s">
        <v>417</v>
      </c>
      <c r="D465" s="138" t="s">
        <v>119</v>
      </c>
      <c r="E465" s="139" t="s">
        <v>418</v>
      </c>
      <c r="F465" s="140" t="s">
        <v>419</v>
      </c>
      <c r="G465" s="141" t="s">
        <v>202</v>
      </c>
      <c r="H465" s="142">
        <v>3.359</v>
      </c>
      <c r="I465" s="143"/>
      <c r="J465" s="143">
        <f>ROUND(I465*H465,2)</f>
        <v>0</v>
      </c>
      <c r="K465" s="144"/>
      <c r="L465" s="31"/>
      <c r="M465" s="145" t="s">
        <v>1</v>
      </c>
      <c r="N465" s="146" t="s">
        <v>40</v>
      </c>
      <c r="O465" s="147">
        <v>1.5</v>
      </c>
      <c r="P465" s="147">
        <f>O465*H465</f>
        <v>5.0385</v>
      </c>
      <c r="Q465" s="147">
        <v>0</v>
      </c>
      <c r="R465" s="147">
        <f>Q465*H465</f>
        <v>0</v>
      </c>
      <c r="S465" s="147">
        <v>0</v>
      </c>
      <c r="T465" s="148">
        <f>S465*H465</f>
        <v>0</v>
      </c>
      <c r="U465" s="30"/>
      <c r="V465" s="30"/>
      <c r="W465" s="30"/>
      <c r="X465" s="30"/>
      <c r="Y465" s="30"/>
      <c r="Z465" s="30"/>
      <c r="AA465" s="30"/>
      <c r="AB465" s="30"/>
      <c r="AC465" s="30"/>
      <c r="AD465" s="30"/>
      <c r="AE465" s="30"/>
      <c r="AR465" s="149" t="s">
        <v>220</v>
      </c>
      <c r="AT465" s="149" t="s">
        <v>119</v>
      </c>
      <c r="AU465" s="149" t="s">
        <v>82</v>
      </c>
      <c r="AY465" s="18" t="s">
        <v>116</v>
      </c>
      <c r="BE465" s="150">
        <f>IF(N465="základní",J465,0)</f>
        <v>0</v>
      </c>
      <c r="BF465" s="150">
        <f>IF(N465="snížená",J465,0)</f>
        <v>0</v>
      </c>
      <c r="BG465" s="150">
        <f>IF(N465="zákl. přenesená",J465,0)</f>
        <v>0</v>
      </c>
      <c r="BH465" s="150">
        <f>IF(N465="sníž. přenesená",J465,0)</f>
        <v>0</v>
      </c>
      <c r="BI465" s="150">
        <f>IF(N465="nulová",J465,0)</f>
        <v>0</v>
      </c>
      <c r="BJ465" s="18" t="s">
        <v>80</v>
      </c>
      <c r="BK465" s="150">
        <f>ROUND(I465*H465,2)</f>
        <v>0</v>
      </c>
      <c r="BL465" s="18" t="s">
        <v>220</v>
      </c>
      <c r="BM465" s="149" t="s">
        <v>420</v>
      </c>
    </row>
    <row r="466" spans="1:65" s="2" customFormat="1" ht="24.2" customHeight="1">
      <c r="A466" s="30"/>
      <c r="B466" s="137"/>
      <c r="C466" s="138" t="s">
        <v>421</v>
      </c>
      <c r="D466" s="138" t="s">
        <v>119</v>
      </c>
      <c r="E466" s="139" t="s">
        <v>422</v>
      </c>
      <c r="F466" s="140" t="s">
        <v>423</v>
      </c>
      <c r="G466" s="141" t="s">
        <v>202</v>
      </c>
      <c r="H466" s="142">
        <v>3.359</v>
      </c>
      <c r="I466" s="143"/>
      <c r="J466" s="143">
        <f>ROUND(I466*H466,2)</f>
        <v>0</v>
      </c>
      <c r="K466" s="144"/>
      <c r="L466" s="31"/>
      <c r="M466" s="145" t="s">
        <v>1</v>
      </c>
      <c r="N466" s="146" t="s">
        <v>40</v>
      </c>
      <c r="O466" s="147">
        <v>1.331</v>
      </c>
      <c r="P466" s="147">
        <f>O466*H466</f>
        <v>4.4708290000000002</v>
      </c>
      <c r="Q466" s="147">
        <v>0</v>
      </c>
      <c r="R466" s="147">
        <f>Q466*H466</f>
        <v>0</v>
      </c>
      <c r="S466" s="147">
        <v>0</v>
      </c>
      <c r="T466" s="148">
        <f>S466*H466</f>
        <v>0</v>
      </c>
      <c r="U466" s="30"/>
      <c r="V466" s="30"/>
      <c r="W466" s="30"/>
      <c r="X466" s="30"/>
      <c r="Y466" s="30"/>
      <c r="Z466" s="30"/>
      <c r="AA466" s="30"/>
      <c r="AB466" s="30"/>
      <c r="AC466" s="30"/>
      <c r="AD466" s="30"/>
      <c r="AE466" s="30"/>
      <c r="AR466" s="149" t="s">
        <v>220</v>
      </c>
      <c r="AT466" s="149" t="s">
        <v>119</v>
      </c>
      <c r="AU466" s="149" t="s">
        <v>82</v>
      </c>
      <c r="AY466" s="18" t="s">
        <v>116</v>
      </c>
      <c r="BE466" s="150">
        <f>IF(N466="základní",J466,0)</f>
        <v>0</v>
      </c>
      <c r="BF466" s="150">
        <f>IF(N466="snížená",J466,0)</f>
        <v>0</v>
      </c>
      <c r="BG466" s="150">
        <f>IF(N466="zákl. přenesená",J466,0)</f>
        <v>0</v>
      </c>
      <c r="BH466" s="150">
        <f>IF(N466="sníž. přenesená",J466,0)</f>
        <v>0</v>
      </c>
      <c r="BI466" s="150">
        <f>IF(N466="nulová",J466,0)</f>
        <v>0</v>
      </c>
      <c r="BJ466" s="18" t="s">
        <v>80</v>
      </c>
      <c r="BK466" s="150">
        <f>ROUND(I466*H466,2)</f>
        <v>0</v>
      </c>
      <c r="BL466" s="18" t="s">
        <v>220</v>
      </c>
      <c r="BM466" s="149" t="s">
        <v>424</v>
      </c>
    </row>
    <row r="467" spans="1:65" s="12" customFormat="1" ht="22.9" customHeight="1">
      <c r="B467" s="125"/>
      <c r="D467" s="126" t="s">
        <v>74</v>
      </c>
      <c r="E467" s="135" t="s">
        <v>425</v>
      </c>
      <c r="F467" s="135" t="s">
        <v>426</v>
      </c>
      <c r="J467" s="136">
        <f>BK467</f>
        <v>0</v>
      </c>
      <c r="L467" s="125"/>
      <c r="M467" s="129"/>
      <c r="N467" s="130"/>
      <c r="O467" s="130"/>
      <c r="P467" s="131">
        <f>SUM(P468:P477)</f>
        <v>1.0223799999999998</v>
      </c>
      <c r="Q467" s="130"/>
      <c r="R467" s="131">
        <f>SUM(R468:R477)</f>
        <v>5.1646000000000001E-3</v>
      </c>
      <c r="S467" s="130"/>
      <c r="T467" s="132">
        <f>SUM(T468:T477)</f>
        <v>0</v>
      </c>
      <c r="AR467" s="126" t="s">
        <v>82</v>
      </c>
      <c r="AT467" s="133" t="s">
        <v>74</v>
      </c>
      <c r="AU467" s="133" t="s">
        <v>80</v>
      </c>
      <c r="AY467" s="126" t="s">
        <v>116</v>
      </c>
      <c r="BK467" s="134">
        <f>SUM(BK468:BK477)</f>
        <v>0</v>
      </c>
    </row>
    <row r="468" spans="1:65" s="2" customFormat="1" ht="24.2" customHeight="1">
      <c r="A468" s="30"/>
      <c r="B468" s="137"/>
      <c r="C468" s="138" t="s">
        <v>427</v>
      </c>
      <c r="D468" s="138" t="s">
        <v>119</v>
      </c>
      <c r="E468" s="139" t="s">
        <v>428</v>
      </c>
      <c r="F468" s="140" t="s">
        <v>429</v>
      </c>
      <c r="G468" s="141" t="s">
        <v>152</v>
      </c>
      <c r="H468" s="142">
        <v>10.54</v>
      </c>
      <c r="I468" s="143"/>
      <c r="J468" s="143">
        <f>ROUND(I468*H468,2)</f>
        <v>0</v>
      </c>
      <c r="K468" s="144"/>
      <c r="L468" s="31"/>
      <c r="M468" s="145" t="s">
        <v>1</v>
      </c>
      <c r="N468" s="146" t="s">
        <v>40</v>
      </c>
      <c r="O468" s="147">
        <v>3.3000000000000002E-2</v>
      </c>
      <c r="P468" s="147">
        <f>O468*H468</f>
        <v>0.34781999999999996</v>
      </c>
      <c r="Q468" s="147">
        <v>2.0000000000000001E-4</v>
      </c>
      <c r="R468" s="147">
        <f>Q468*H468</f>
        <v>2.1080000000000001E-3</v>
      </c>
      <c r="S468" s="147">
        <v>0</v>
      </c>
      <c r="T468" s="148">
        <f>S468*H468</f>
        <v>0</v>
      </c>
      <c r="U468" s="30"/>
      <c r="V468" s="30"/>
      <c r="W468" s="30"/>
      <c r="X468" s="30"/>
      <c r="Y468" s="30"/>
      <c r="Z468" s="30"/>
      <c r="AA468" s="30"/>
      <c r="AB468" s="30"/>
      <c r="AC468" s="30"/>
      <c r="AD468" s="30"/>
      <c r="AE468" s="30"/>
      <c r="AR468" s="149" t="s">
        <v>220</v>
      </c>
      <c r="AT468" s="149" t="s">
        <v>119</v>
      </c>
      <c r="AU468" s="149" t="s">
        <v>82</v>
      </c>
      <c r="AY468" s="18" t="s">
        <v>116</v>
      </c>
      <c r="BE468" s="150">
        <f>IF(N468="základní",J468,0)</f>
        <v>0</v>
      </c>
      <c r="BF468" s="150">
        <f>IF(N468="snížená",J468,0)</f>
        <v>0</v>
      </c>
      <c r="BG468" s="150">
        <f>IF(N468="zákl. přenesená",J468,0)</f>
        <v>0</v>
      </c>
      <c r="BH468" s="150">
        <f>IF(N468="sníž. přenesená",J468,0)</f>
        <v>0</v>
      </c>
      <c r="BI468" s="150">
        <f>IF(N468="nulová",J468,0)</f>
        <v>0</v>
      </c>
      <c r="BJ468" s="18" t="s">
        <v>80</v>
      </c>
      <c r="BK468" s="150">
        <f>ROUND(I468*H468,2)</f>
        <v>0</v>
      </c>
      <c r="BL468" s="18" t="s">
        <v>220</v>
      </c>
      <c r="BM468" s="149" t="s">
        <v>430</v>
      </c>
    </row>
    <row r="469" spans="1:65" s="13" customFormat="1" ht="11.25">
      <c r="B469" s="151"/>
      <c r="D469" s="152" t="s">
        <v>125</v>
      </c>
      <c r="E469" s="153" t="s">
        <v>1</v>
      </c>
      <c r="F469" s="154" t="s">
        <v>126</v>
      </c>
      <c r="H469" s="153" t="s">
        <v>1</v>
      </c>
      <c r="L469" s="151"/>
      <c r="M469" s="155"/>
      <c r="N469" s="156"/>
      <c r="O469" s="156"/>
      <c r="P469" s="156"/>
      <c r="Q469" s="156"/>
      <c r="R469" s="156"/>
      <c r="S469" s="156"/>
      <c r="T469" s="157"/>
      <c r="AT469" s="153" t="s">
        <v>125</v>
      </c>
      <c r="AU469" s="153" t="s">
        <v>82</v>
      </c>
      <c r="AV469" s="13" t="s">
        <v>80</v>
      </c>
      <c r="AW469" s="13" t="s">
        <v>30</v>
      </c>
      <c r="AX469" s="13" t="s">
        <v>75</v>
      </c>
      <c r="AY469" s="153" t="s">
        <v>116</v>
      </c>
    </row>
    <row r="470" spans="1:65" s="13" customFormat="1" ht="11.25">
      <c r="B470" s="151"/>
      <c r="D470" s="152" t="s">
        <v>125</v>
      </c>
      <c r="E470" s="153" t="s">
        <v>1</v>
      </c>
      <c r="F470" s="154" t="s">
        <v>127</v>
      </c>
      <c r="H470" s="153" t="s">
        <v>1</v>
      </c>
      <c r="L470" s="151"/>
      <c r="M470" s="155"/>
      <c r="N470" s="156"/>
      <c r="O470" s="156"/>
      <c r="P470" s="156"/>
      <c r="Q470" s="156"/>
      <c r="R470" s="156"/>
      <c r="S470" s="156"/>
      <c r="T470" s="157"/>
      <c r="AT470" s="153" t="s">
        <v>125</v>
      </c>
      <c r="AU470" s="153" t="s">
        <v>82</v>
      </c>
      <c r="AV470" s="13" t="s">
        <v>80</v>
      </c>
      <c r="AW470" s="13" t="s">
        <v>30</v>
      </c>
      <c r="AX470" s="13" t="s">
        <v>75</v>
      </c>
      <c r="AY470" s="153" t="s">
        <v>116</v>
      </c>
    </row>
    <row r="471" spans="1:65" s="13" customFormat="1" ht="11.25">
      <c r="B471" s="151"/>
      <c r="D471" s="152" t="s">
        <v>125</v>
      </c>
      <c r="E471" s="153" t="s">
        <v>1</v>
      </c>
      <c r="F471" s="154" t="s">
        <v>128</v>
      </c>
      <c r="H471" s="153" t="s">
        <v>1</v>
      </c>
      <c r="L471" s="151"/>
      <c r="M471" s="155"/>
      <c r="N471" s="156"/>
      <c r="O471" s="156"/>
      <c r="P471" s="156"/>
      <c r="Q471" s="156"/>
      <c r="R471" s="156"/>
      <c r="S471" s="156"/>
      <c r="T471" s="157"/>
      <c r="AT471" s="153" t="s">
        <v>125</v>
      </c>
      <c r="AU471" s="153" t="s">
        <v>82</v>
      </c>
      <c r="AV471" s="13" t="s">
        <v>80</v>
      </c>
      <c r="AW471" s="13" t="s">
        <v>30</v>
      </c>
      <c r="AX471" s="13" t="s">
        <v>75</v>
      </c>
      <c r="AY471" s="153" t="s">
        <v>116</v>
      </c>
    </row>
    <row r="472" spans="1:65" s="13" customFormat="1" ht="11.25">
      <c r="B472" s="151"/>
      <c r="D472" s="152" t="s">
        <v>125</v>
      </c>
      <c r="E472" s="153" t="s">
        <v>1</v>
      </c>
      <c r="F472" s="154" t="s">
        <v>129</v>
      </c>
      <c r="H472" s="153" t="s">
        <v>1</v>
      </c>
      <c r="L472" s="151"/>
      <c r="M472" s="155"/>
      <c r="N472" s="156"/>
      <c r="O472" s="156"/>
      <c r="P472" s="156"/>
      <c r="Q472" s="156"/>
      <c r="R472" s="156"/>
      <c r="S472" s="156"/>
      <c r="T472" s="157"/>
      <c r="AT472" s="153" t="s">
        <v>125</v>
      </c>
      <c r="AU472" s="153" t="s">
        <v>82</v>
      </c>
      <c r="AV472" s="13" t="s">
        <v>80</v>
      </c>
      <c r="AW472" s="13" t="s">
        <v>30</v>
      </c>
      <c r="AX472" s="13" t="s">
        <v>75</v>
      </c>
      <c r="AY472" s="153" t="s">
        <v>116</v>
      </c>
    </row>
    <row r="473" spans="1:65" s="13" customFormat="1" ht="11.25">
      <c r="B473" s="151"/>
      <c r="D473" s="152" t="s">
        <v>125</v>
      </c>
      <c r="E473" s="153" t="s">
        <v>1</v>
      </c>
      <c r="F473" s="154" t="s">
        <v>130</v>
      </c>
      <c r="H473" s="153" t="s">
        <v>1</v>
      </c>
      <c r="L473" s="151"/>
      <c r="M473" s="155"/>
      <c r="N473" s="156"/>
      <c r="O473" s="156"/>
      <c r="P473" s="156"/>
      <c r="Q473" s="156"/>
      <c r="R473" s="156"/>
      <c r="S473" s="156"/>
      <c r="T473" s="157"/>
      <c r="AT473" s="153" t="s">
        <v>125</v>
      </c>
      <c r="AU473" s="153" t="s">
        <v>82</v>
      </c>
      <c r="AV473" s="13" t="s">
        <v>80</v>
      </c>
      <c r="AW473" s="13" t="s">
        <v>30</v>
      </c>
      <c r="AX473" s="13" t="s">
        <v>75</v>
      </c>
      <c r="AY473" s="153" t="s">
        <v>116</v>
      </c>
    </row>
    <row r="474" spans="1:65" s="13" customFormat="1" ht="11.25">
      <c r="B474" s="151"/>
      <c r="D474" s="152" t="s">
        <v>125</v>
      </c>
      <c r="E474" s="153" t="s">
        <v>1</v>
      </c>
      <c r="F474" s="154" t="s">
        <v>131</v>
      </c>
      <c r="H474" s="153" t="s">
        <v>1</v>
      </c>
      <c r="L474" s="151"/>
      <c r="M474" s="155"/>
      <c r="N474" s="156"/>
      <c r="O474" s="156"/>
      <c r="P474" s="156"/>
      <c r="Q474" s="156"/>
      <c r="R474" s="156"/>
      <c r="S474" s="156"/>
      <c r="T474" s="157"/>
      <c r="AT474" s="153" t="s">
        <v>125</v>
      </c>
      <c r="AU474" s="153" t="s">
        <v>82</v>
      </c>
      <c r="AV474" s="13" t="s">
        <v>80</v>
      </c>
      <c r="AW474" s="13" t="s">
        <v>30</v>
      </c>
      <c r="AX474" s="13" t="s">
        <v>75</v>
      </c>
      <c r="AY474" s="153" t="s">
        <v>116</v>
      </c>
    </row>
    <row r="475" spans="1:65" s="14" customFormat="1" ht="11.25">
      <c r="B475" s="158"/>
      <c r="D475" s="152" t="s">
        <v>125</v>
      </c>
      <c r="E475" s="159" t="s">
        <v>1</v>
      </c>
      <c r="F475" s="160" t="s">
        <v>161</v>
      </c>
      <c r="H475" s="161">
        <v>10.54</v>
      </c>
      <c r="L475" s="158"/>
      <c r="M475" s="162"/>
      <c r="N475" s="163"/>
      <c r="O475" s="163"/>
      <c r="P475" s="163"/>
      <c r="Q475" s="163"/>
      <c r="R475" s="163"/>
      <c r="S475" s="163"/>
      <c r="T475" s="164"/>
      <c r="AT475" s="159" t="s">
        <v>125</v>
      </c>
      <c r="AU475" s="159" t="s">
        <v>82</v>
      </c>
      <c r="AV475" s="14" t="s">
        <v>82</v>
      </c>
      <c r="AW475" s="14" t="s">
        <v>30</v>
      </c>
      <c r="AX475" s="14" t="s">
        <v>75</v>
      </c>
      <c r="AY475" s="159" t="s">
        <v>116</v>
      </c>
    </row>
    <row r="476" spans="1:65" s="15" customFormat="1" ht="11.25">
      <c r="B476" s="165"/>
      <c r="D476" s="152" t="s">
        <v>125</v>
      </c>
      <c r="E476" s="166" t="s">
        <v>1</v>
      </c>
      <c r="F476" s="167" t="s">
        <v>133</v>
      </c>
      <c r="H476" s="168">
        <v>10.54</v>
      </c>
      <c r="L476" s="165"/>
      <c r="M476" s="169"/>
      <c r="N476" s="170"/>
      <c r="O476" s="170"/>
      <c r="P476" s="170"/>
      <c r="Q476" s="170"/>
      <c r="R476" s="170"/>
      <c r="S476" s="170"/>
      <c r="T476" s="171"/>
      <c r="AT476" s="166" t="s">
        <v>125</v>
      </c>
      <c r="AU476" s="166" t="s">
        <v>82</v>
      </c>
      <c r="AV476" s="15" t="s">
        <v>123</v>
      </c>
      <c r="AW476" s="15" t="s">
        <v>30</v>
      </c>
      <c r="AX476" s="15" t="s">
        <v>80</v>
      </c>
      <c r="AY476" s="166" t="s">
        <v>116</v>
      </c>
    </row>
    <row r="477" spans="1:65" s="2" customFormat="1" ht="24.2" customHeight="1">
      <c r="A477" s="30"/>
      <c r="B477" s="137"/>
      <c r="C477" s="138" t="s">
        <v>431</v>
      </c>
      <c r="D477" s="138" t="s">
        <v>119</v>
      </c>
      <c r="E477" s="139" t="s">
        <v>432</v>
      </c>
      <c r="F477" s="140" t="s">
        <v>433</v>
      </c>
      <c r="G477" s="141" t="s">
        <v>152</v>
      </c>
      <c r="H477" s="142">
        <v>10.54</v>
      </c>
      <c r="I477" s="143"/>
      <c r="J477" s="143">
        <f>ROUND(I477*H477,2)</f>
        <v>0</v>
      </c>
      <c r="K477" s="144"/>
      <c r="L477" s="31"/>
      <c r="M477" s="192" t="s">
        <v>1</v>
      </c>
      <c r="N477" s="193" t="s">
        <v>40</v>
      </c>
      <c r="O477" s="194">
        <v>6.4000000000000001E-2</v>
      </c>
      <c r="P477" s="194">
        <f>O477*H477</f>
        <v>0.67455999999999994</v>
      </c>
      <c r="Q477" s="194">
        <v>2.9E-4</v>
      </c>
      <c r="R477" s="194">
        <f>Q477*H477</f>
        <v>3.0565999999999996E-3</v>
      </c>
      <c r="S477" s="194">
        <v>0</v>
      </c>
      <c r="T477" s="195">
        <f>S477*H477</f>
        <v>0</v>
      </c>
      <c r="U477" s="30"/>
      <c r="V477" s="30"/>
      <c r="W477" s="30"/>
      <c r="X477" s="30"/>
      <c r="Y477" s="30"/>
      <c r="Z477" s="30"/>
      <c r="AA477" s="30"/>
      <c r="AB477" s="30"/>
      <c r="AC477" s="30"/>
      <c r="AD477" s="30"/>
      <c r="AE477" s="30"/>
      <c r="AR477" s="149" t="s">
        <v>220</v>
      </c>
      <c r="AT477" s="149" t="s">
        <v>119</v>
      </c>
      <c r="AU477" s="149" t="s">
        <v>82</v>
      </c>
      <c r="AY477" s="18" t="s">
        <v>116</v>
      </c>
      <c r="BE477" s="150">
        <f>IF(N477="základní",J477,0)</f>
        <v>0</v>
      </c>
      <c r="BF477" s="150">
        <f>IF(N477="snížená",J477,0)</f>
        <v>0</v>
      </c>
      <c r="BG477" s="150">
        <f>IF(N477="zákl. přenesená",J477,0)</f>
        <v>0</v>
      </c>
      <c r="BH477" s="150">
        <f>IF(N477="sníž. přenesená",J477,0)</f>
        <v>0</v>
      </c>
      <c r="BI477" s="150">
        <f>IF(N477="nulová",J477,0)</f>
        <v>0</v>
      </c>
      <c r="BJ477" s="18" t="s">
        <v>80</v>
      </c>
      <c r="BK477" s="150">
        <f>ROUND(I477*H477,2)</f>
        <v>0</v>
      </c>
      <c r="BL477" s="18" t="s">
        <v>220</v>
      </c>
      <c r="BM477" s="149" t="s">
        <v>434</v>
      </c>
    </row>
    <row r="478" spans="1:65" s="2" customFormat="1" ht="6.95" customHeight="1">
      <c r="A478" s="30"/>
      <c r="B478" s="45"/>
      <c r="C478" s="46"/>
      <c r="D478" s="46"/>
      <c r="E478" s="46"/>
      <c r="F478" s="46"/>
      <c r="G478" s="46"/>
      <c r="H478" s="46"/>
      <c r="I478" s="46"/>
      <c r="J478" s="46"/>
      <c r="K478" s="46"/>
      <c r="L478" s="31"/>
      <c r="M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  <c r="Y478" s="30"/>
      <c r="Z478" s="30"/>
      <c r="AA478" s="30"/>
      <c r="AB478" s="30"/>
      <c r="AC478" s="30"/>
      <c r="AD478" s="30"/>
      <c r="AE478" s="30"/>
    </row>
  </sheetData>
  <autoFilter ref="C122:K477" xr:uid="{00000000-0009-0000-0000-000001000000}"/>
  <mergeCells count="5">
    <mergeCell ref="E7:H7"/>
    <mergeCell ref="E25:H25"/>
    <mergeCell ref="E85:H85"/>
    <mergeCell ref="E115:H115"/>
    <mergeCell ref="L2:V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MT-23-002 - Oprava komínů...</vt:lpstr>
      <vt:lpstr>'MT-23-002 - Oprava komínů...'!Názvy_tisku</vt:lpstr>
      <vt:lpstr>'Rekapitulace stavby'!Názvy_tisku</vt:lpstr>
      <vt:lpstr>'MT-23-002 - Oprava komínů...'!Oblast_tisku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DESKTOP-71UF1KK\Tomáš Slíva</dc:creator>
  <cp:lastModifiedBy>Kadlec Zdeněk</cp:lastModifiedBy>
  <dcterms:created xsi:type="dcterms:W3CDTF">2023-06-15T20:17:21Z</dcterms:created>
  <dcterms:modified xsi:type="dcterms:W3CDTF">2024-08-15T08:50:23Z</dcterms:modified>
</cp:coreProperties>
</file>