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!!!STAVEBNÍ AKCE 2022\Oprava střechy budovy QZI1\PROJEKT\Rozpočet\"/>
    </mc:Choice>
  </mc:AlternateContent>
  <bookViews>
    <workbookView xWindow="0" yWindow="0" windowWidth="0" windowHeight="0"/>
  </bookViews>
  <sheets>
    <sheet name="Rekapitulace stavby" sheetId="1" r:id="rId1"/>
    <sheet name="2024-08-30 - Oprava havar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'2024-08-30 - Oprava havar...'!$C$94:$K$549</definedName>
    <definedName name="_xlnm.Print_Area" localSheetId="1">'2024-08-30 - Oprava havar...'!$C$4:$J$37,'2024-08-30 - Oprava havar...'!$C$43:$J$78,'2024-08-30 - Oprava havar...'!$C$84:$J$549</definedName>
    <definedName name="_xlnm.Print_Titles" localSheetId="1">'2024-08-30 - Oprava havar...'!$94:$94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545"/>
  <c r="BH545"/>
  <c r="BG545"/>
  <c r="BF545"/>
  <c r="T545"/>
  <c r="T544"/>
  <c r="R545"/>
  <c r="R544"/>
  <c r="P545"/>
  <c r="P544"/>
  <c r="BI542"/>
  <c r="BH542"/>
  <c r="BG542"/>
  <c r="BF542"/>
  <c r="T542"/>
  <c r="T541"/>
  <c r="R542"/>
  <c r="R541"/>
  <c r="P542"/>
  <c r="P541"/>
  <c r="BI539"/>
  <c r="BH539"/>
  <c r="BG539"/>
  <c r="BF539"/>
  <c r="T539"/>
  <c r="T538"/>
  <c r="T537"/>
  <c r="R539"/>
  <c r="R538"/>
  <c r="R537"/>
  <c r="P539"/>
  <c r="P538"/>
  <c r="P537"/>
  <c r="BI531"/>
  <c r="BH531"/>
  <c r="BG531"/>
  <c r="BF531"/>
  <c r="T531"/>
  <c r="T525"/>
  <c r="R531"/>
  <c r="R525"/>
  <c r="P531"/>
  <c r="P525"/>
  <c r="BI526"/>
  <c r="BH526"/>
  <c r="BG526"/>
  <c r="BF526"/>
  <c r="T526"/>
  <c r="R526"/>
  <c r="P526"/>
  <c r="BI522"/>
  <c r="BH522"/>
  <c r="BG522"/>
  <c r="BF522"/>
  <c r="T522"/>
  <c r="R522"/>
  <c r="P522"/>
  <c r="BI521"/>
  <c r="BH521"/>
  <c r="BG521"/>
  <c r="BF521"/>
  <c r="T521"/>
  <c r="R521"/>
  <c r="P521"/>
  <c r="BI517"/>
  <c r="BH517"/>
  <c r="BG517"/>
  <c r="BF517"/>
  <c r="T517"/>
  <c r="R517"/>
  <c r="P517"/>
  <c r="BI488"/>
  <c r="BH488"/>
  <c r="BG488"/>
  <c r="BF488"/>
  <c r="T488"/>
  <c r="R488"/>
  <c r="P488"/>
  <c r="BI470"/>
  <c r="BH470"/>
  <c r="BG470"/>
  <c r="BF470"/>
  <c r="T470"/>
  <c r="R470"/>
  <c r="P470"/>
  <c r="BI453"/>
  <c r="BH453"/>
  <c r="BG453"/>
  <c r="BF453"/>
  <c r="T453"/>
  <c r="R453"/>
  <c r="P453"/>
  <c r="BI447"/>
  <c r="BH447"/>
  <c r="BG447"/>
  <c r="BF447"/>
  <c r="T447"/>
  <c r="R447"/>
  <c r="P447"/>
  <c r="BI445"/>
  <c r="BH445"/>
  <c r="BG445"/>
  <c r="BF445"/>
  <c r="T445"/>
  <c r="R445"/>
  <c r="P445"/>
  <c r="BI442"/>
  <c r="BH442"/>
  <c r="BG442"/>
  <c r="BF442"/>
  <c r="T442"/>
  <c r="R442"/>
  <c r="P442"/>
  <c r="BI430"/>
  <c r="BH430"/>
  <c r="BG430"/>
  <c r="BF430"/>
  <c r="T430"/>
  <c r="R430"/>
  <c r="P430"/>
  <c r="BI428"/>
  <c r="BH428"/>
  <c r="BG428"/>
  <c r="BF428"/>
  <c r="T428"/>
  <c r="R428"/>
  <c r="P428"/>
  <c r="BI419"/>
  <c r="BH419"/>
  <c r="BG419"/>
  <c r="BF419"/>
  <c r="T419"/>
  <c r="R419"/>
  <c r="P419"/>
  <c r="BI403"/>
  <c r="BH403"/>
  <c r="BG403"/>
  <c r="BF403"/>
  <c r="T403"/>
  <c r="R403"/>
  <c r="P403"/>
  <c r="BI398"/>
  <c r="BH398"/>
  <c r="BG398"/>
  <c r="BF398"/>
  <c r="T398"/>
  <c r="R398"/>
  <c r="P398"/>
  <c r="BI391"/>
  <c r="BH391"/>
  <c r="BG391"/>
  <c r="BF391"/>
  <c r="T391"/>
  <c r="R391"/>
  <c r="P391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69"/>
  <c r="BH369"/>
  <c r="BG369"/>
  <c r="BF369"/>
  <c r="T369"/>
  <c r="R369"/>
  <c r="P369"/>
  <c r="BI366"/>
  <c r="BH366"/>
  <c r="BG366"/>
  <c r="BF366"/>
  <c r="T366"/>
  <c r="R366"/>
  <c r="P366"/>
  <c r="BI358"/>
  <c r="BH358"/>
  <c r="BG358"/>
  <c r="BF358"/>
  <c r="T358"/>
  <c r="T357"/>
  <c r="R358"/>
  <c r="R357"/>
  <c r="P358"/>
  <c r="P357"/>
  <c r="BI355"/>
  <c r="BH355"/>
  <c r="BG355"/>
  <c r="BF355"/>
  <c r="T355"/>
  <c r="R355"/>
  <c r="P355"/>
  <c r="BI351"/>
  <c r="BH351"/>
  <c r="BG351"/>
  <c r="BF351"/>
  <c r="T351"/>
  <c r="R351"/>
  <c r="P351"/>
  <c r="BI347"/>
  <c r="BH347"/>
  <c r="BG347"/>
  <c r="BF347"/>
  <c r="T347"/>
  <c r="R347"/>
  <c r="P347"/>
  <c r="BI342"/>
  <c r="BH342"/>
  <c r="BG342"/>
  <c r="BF342"/>
  <c r="T342"/>
  <c r="R342"/>
  <c r="P342"/>
  <c r="BI339"/>
  <c r="BH339"/>
  <c r="BG339"/>
  <c r="BF339"/>
  <c r="T339"/>
  <c r="R339"/>
  <c r="P339"/>
  <c r="BI338"/>
  <c r="BH338"/>
  <c r="BG338"/>
  <c r="BF338"/>
  <c r="T338"/>
  <c r="R338"/>
  <c r="P338"/>
  <c r="BI334"/>
  <c r="BH334"/>
  <c r="BG334"/>
  <c r="BF334"/>
  <c r="T334"/>
  <c r="R334"/>
  <c r="P334"/>
  <c r="BI331"/>
  <c r="BH331"/>
  <c r="BG331"/>
  <c r="BF331"/>
  <c r="T331"/>
  <c r="R331"/>
  <c r="P331"/>
  <c r="BI330"/>
  <c r="BH330"/>
  <c r="BG330"/>
  <c r="BF330"/>
  <c r="T330"/>
  <c r="R330"/>
  <c r="P330"/>
  <c r="BI317"/>
  <c r="BH317"/>
  <c r="BG317"/>
  <c r="BF317"/>
  <c r="T317"/>
  <c r="R317"/>
  <c r="P317"/>
  <c r="BI315"/>
  <c r="BH315"/>
  <c r="BG315"/>
  <c r="BF315"/>
  <c r="T315"/>
  <c r="R315"/>
  <c r="P315"/>
  <c r="BI298"/>
  <c r="BH298"/>
  <c r="BG298"/>
  <c r="BF298"/>
  <c r="T298"/>
  <c r="R298"/>
  <c r="P298"/>
  <c r="BI285"/>
  <c r="BH285"/>
  <c r="BG285"/>
  <c r="BF285"/>
  <c r="T285"/>
  <c r="R285"/>
  <c r="P285"/>
  <c r="BI279"/>
  <c r="BH279"/>
  <c r="BG279"/>
  <c r="BF279"/>
  <c r="T279"/>
  <c r="R279"/>
  <c r="P279"/>
  <c r="BI276"/>
  <c r="BH276"/>
  <c r="BG276"/>
  <c r="BF276"/>
  <c r="T276"/>
  <c r="R276"/>
  <c r="P276"/>
  <c r="BI271"/>
  <c r="BH271"/>
  <c r="BG271"/>
  <c r="BF271"/>
  <c r="T271"/>
  <c r="R271"/>
  <c r="P271"/>
  <c r="BI270"/>
  <c r="BH270"/>
  <c r="BG270"/>
  <c r="BF270"/>
  <c r="T270"/>
  <c r="R270"/>
  <c r="P270"/>
  <c r="BI261"/>
  <c r="BH261"/>
  <c r="BG261"/>
  <c r="BF261"/>
  <c r="T261"/>
  <c r="R261"/>
  <c r="P261"/>
  <c r="BI260"/>
  <c r="BH260"/>
  <c r="BG260"/>
  <c r="BF260"/>
  <c r="T260"/>
  <c r="R260"/>
  <c r="P260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39"/>
  <c r="BH239"/>
  <c r="BG239"/>
  <c r="BF239"/>
  <c r="T239"/>
  <c r="R239"/>
  <c r="P239"/>
  <c r="BI234"/>
  <c r="BH234"/>
  <c r="BG234"/>
  <c r="BF234"/>
  <c r="T234"/>
  <c r="T233"/>
  <c r="R234"/>
  <c r="R233"/>
  <c r="P234"/>
  <c r="P233"/>
  <c r="BI230"/>
  <c r="BH230"/>
  <c r="BG230"/>
  <c r="BF230"/>
  <c r="T230"/>
  <c r="T229"/>
  <c r="R230"/>
  <c r="R229"/>
  <c r="P230"/>
  <c r="P229"/>
  <c r="BI227"/>
  <c r="BH227"/>
  <c r="BG227"/>
  <c r="BF227"/>
  <c r="T227"/>
  <c r="R227"/>
  <c r="P227"/>
  <c r="BI223"/>
  <c r="BH223"/>
  <c r="BG223"/>
  <c r="BF223"/>
  <c r="T223"/>
  <c r="R223"/>
  <c r="P223"/>
  <c r="BI221"/>
  <c r="BH221"/>
  <c r="BG221"/>
  <c r="BF221"/>
  <c r="T221"/>
  <c r="R221"/>
  <c r="P221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T209"/>
  <c r="R210"/>
  <c r="R209"/>
  <c r="P210"/>
  <c r="P209"/>
  <c r="BI208"/>
  <c r="BH208"/>
  <c r="BG208"/>
  <c r="BF208"/>
  <c r="T208"/>
  <c r="R208"/>
  <c r="P208"/>
  <c r="BI203"/>
  <c r="BH203"/>
  <c r="BG203"/>
  <c r="BF203"/>
  <c r="T203"/>
  <c r="R203"/>
  <c r="P203"/>
  <c r="BI197"/>
  <c r="BH197"/>
  <c r="BG197"/>
  <c r="BF197"/>
  <c r="T197"/>
  <c r="R197"/>
  <c r="P197"/>
  <c r="BI178"/>
  <c r="BH178"/>
  <c r="BG178"/>
  <c r="BF178"/>
  <c r="T178"/>
  <c r="T177"/>
  <c r="R178"/>
  <c r="R177"/>
  <c r="P178"/>
  <c r="P177"/>
  <c r="BI158"/>
  <c r="BH158"/>
  <c r="BG158"/>
  <c r="BF158"/>
  <c r="T158"/>
  <c r="R158"/>
  <c r="P158"/>
  <c r="BI137"/>
  <c r="BH137"/>
  <c r="BG137"/>
  <c r="BF137"/>
  <c r="T137"/>
  <c r="R137"/>
  <c r="P137"/>
  <c r="BI113"/>
  <c r="BH113"/>
  <c r="BG113"/>
  <c r="BF113"/>
  <c r="T113"/>
  <c r="R113"/>
  <c r="P113"/>
  <c r="BI110"/>
  <c r="BH110"/>
  <c r="BG110"/>
  <c r="BF110"/>
  <c r="T110"/>
  <c r="R110"/>
  <c r="P110"/>
  <c r="BI101"/>
  <c r="BH101"/>
  <c r="BG101"/>
  <c r="BF101"/>
  <c r="T101"/>
  <c r="R101"/>
  <c r="P101"/>
  <c r="BI98"/>
  <c r="BH98"/>
  <c r="BG98"/>
  <c r="BF98"/>
  <c r="T98"/>
  <c r="R98"/>
  <c r="P98"/>
  <c r="F89"/>
  <c r="E87"/>
  <c r="F48"/>
  <c r="E46"/>
  <c r="J22"/>
  <c r="E22"/>
  <c r="J51"/>
  <c r="J21"/>
  <c r="J19"/>
  <c r="E19"/>
  <c r="J91"/>
  <c r="J18"/>
  <c r="J16"/>
  <c r="E16"/>
  <c r="F51"/>
  <c r="J15"/>
  <c r="J13"/>
  <c r="E13"/>
  <c r="F91"/>
  <c r="J12"/>
  <c r="J10"/>
  <c r="J89"/>
  <c i="1" r="L50"/>
  <c r="AM50"/>
  <c r="AM49"/>
  <c r="L49"/>
  <c r="AM47"/>
  <c r="L47"/>
  <c r="L45"/>
  <c r="L44"/>
  <c i="2" r="J270"/>
  <c r="J526"/>
  <c r="BK212"/>
  <c r="J221"/>
  <c r="J214"/>
  <c r="BK358"/>
  <c r="J178"/>
  <c r="BK447"/>
  <c r="J366"/>
  <c r="J447"/>
  <c r="J545"/>
  <c r="J197"/>
  <c r="BK366"/>
  <c r="J428"/>
  <c r="J239"/>
  <c r="BK260"/>
  <c r="BK339"/>
  <c r="BK545"/>
  <c r="BK230"/>
  <c r="BK239"/>
  <c r="J298"/>
  <c r="J419"/>
  <c r="BK203"/>
  <c r="J110"/>
  <c r="J391"/>
  <c r="J453"/>
  <c r="BK113"/>
  <c r="BK334"/>
  <c r="J382"/>
  <c r="BK542"/>
  <c r="J210"/>
  <c r="J315"/>
  <c r="J113"/>
  <c r="J137"/>
  <c r="BK208"/>
  <c r="BK398"/>
  <c r="BK342"/>
  <c r="BK279"/>
  <c r="BK158"/>
  <c r="J223"/>
  <c r="J261"/>
  <c r="BK355"/>
  <c r="J260"/>
  <c r="BK137"/>
  <c r="BK470"/>
  <c r="BK101"/>
  <c r="BK453"/>
  <c r="J279"/>
  <c r="BK526"/>
  <c r="J255"/>
  <c r="J380"/>
  <c r="J531"/>
  <c r="J351"/>
  <c r="BK110"/>
  <c r="BK331"/>
  <c r="BK351"/>
  <c r="BK250"/>
  <c r="J430"/>
  <c r="BK330"/>
  <c r="J488"/>
  <c r="BK391"/>
  <c r="BK338"/>
  <c r="BK403"/>
  <c r="BK430"/>
  <c r="BK234"/>
  <c r="BK539"/>
  <c r="BK271"/>
  <c r="BK252"/>
  <c r="BK488"/>
  <c r="BK227"/>
  <c r="BK315"/>
  <c i="1" r="AS54"/>
  <c i="2" r="BK382"/>
  <c r="J445"/>
  <c r="BK214"/>
  <c r="BK98"/>
  <c r="J470"/>
  <c r="J347"/>
  <c r="BK270"/>
  <c r="J539"/>
  <c r="J212"/>
  <c r="BK517"/>
  <c r="BK248"/>
  <c r="J338"/>
  <c r="J234"/>
  <c r="J358"/>
  <c r="BK369"/>
  <c r="J517"/>
  <c r="BK347"/>
  <c r="J208"/>
  <c r="J542"/>
  <c r="J330"/>
  <c r="J398"/>
  <c r="BK216"/>
  <c r="BK380"/>
  <c r="BK428"/>
  <c r="J403"/>
  <c r="BK442"/>
  <c r="J339"/>
  <c r="J317"/>
  <c r="J331"/>
  <c r="BK221"/>
  <c r="BK419"/>
  <c r="J98"/>
  <c r="J369"/>
  <c r="J230"/>
  <c r="BK210"/>
  <c r="J271"/>
  <c r="J276"/>
  <c r="J521"/>
  <c r="BK522"/>
  <c r="J355"/>
  <c r="J216"/>
  <c r="BK223"/>
  <c r="J248"/>
  <c r="BK445"/>
  <c r="BK197"/>
  <c r="BK298"/>
  <c r="BK378"/>
  <c r="J342"/>
  <c r="BK178"/>
  <c r="BK317"/>
  <c r="J378"/>
  <c r="J442"/>
  <c r="BK521"/>
  <c r="BK261"/>
  <c r="BK531"/>
  <c r="J334"/>
  <c r="BK255"/>
  <c r="J252"/>
  <c r="J203"/>
  <c r="J158"/>
  <c r="BK285"/>
  <c r="J227"/>
  <c r="BK276"/>
  <c r="J522"/>
  <c r="J101"/>
  <c r="J250"/>
  <c r="J285"/>
  <c l="1" r="P238"/>
  <c r="BK365"/>
  <c r="J365"/>
  <c r="J68"/>
  <c r="R444"/>
  <c r="BK211"/>
  <c r="J211"/>
  <c r="J60"/>
  <c r="BK238"/>
  <c r="J238"/>
  <c r="J64"/>
  <c r="BK333"/>
  <c r="J333"/>
  <c r="J66"/>
  <c r="T452"/>
  <c r="T520"/>
  <c r="T519"/>
  <c r="R97"/>
  <c r="T278"/>
  <c r="P365"/>
  <c r="BK444"/>
  <c r="J444"/>
  <c r="J69"/>
  <c r="T211"/>
  <c r="R238"/>
  <c r="P333"/>
  <c r="R452"/>
  <c r="P520"/>
  <c r="P519"/>
  <c r="BK278"/>
  <c r="J278"/>
  <c r="J65"/>
  <c r="T333"/>
  <c r="P452"/>
  <c r="P97"/>
  <c r="P96"/>
  <c r="P211"/>
  <c r="R278"/>
  <c r="R365"/>
  <c r="P444"/>
  <c r="BK97"/>
  <c r="J97"/>
  <c r="J57"/>
  <c r="R211"/>
  <c r="P278"/>
  <c r="T365"/>
  <c r="T444"/>
  <c r="T97"/>
  <c r="T96"/>
  <c r="T238"/>
  <c r="T232"/>
  <c r="R333"/>
  <c r="BK452"/>
  <c r="J452"/>
  <c r="J70"/>
  <c r="BK520"/>
  <c r="BK519"/>
  <c r="J519"/>
  <c r="J71"/>
  <c r="R520"/>
  <c r="R519"/>
  <c r="BK229"/>
  <c r="J229"/>
  <c r="J61"/>
  <c r="BK233"/>
  <c r="BK232"/>
  <c r="J232"/>
  <c r="J62"/>
  <c r="BK357"/>
  <c r="J357"/>
  <c r="J67"/>
  <c r="BK525"/>
  <c r="J525"/>
  <c r="J73"/>
  <c r="BK544"/>
  <c r="J544"/>
  <c r="J77"/>
  <c r="BK538"/>
  <c r="J538"/>
  <c r="J75"/>
  <c r="BK209"/>
  <c r="J209"/>
  <c r="J59"/>
  <c r="BK541"/>
  <c r="J541"/>
  <c r="J76"/>
  <c r="J50"/>
  <c r="BE110"/>
  <c r="BE113"/>
  <c r="BE230"/>
  <c r="BE248"/>
  <c r="BE255"/>
  <c r="BE521"/>
  <c r="BE522"/>
  <c r="BE526"/>
  <c r="BE531"/>
  <c r="BE539"/>
  <c r="BE542"/>
  <c r="BE545"/>
  <c r="F50"/>
  <c r="J92"/>
  <c r="BE227"/>
  <c r="BE317"/>
  <c r="BE517"/>
  <c r="J48"/>
  <c r="F92"/>
  <c r="BE137"/>
  <c r="BE158"/>
  <c r="BE197"/>
  <c r="BE214"/>
  <c r="BE223"/>
  <c r="BE234"/>
  <c r="BE260"/>
  <c r="BE261"/>
  <c r="BE270"/>
  <c r="BE276"/>
  <c r="BE285"/>
  <c r="BE298"/>
  <c r="BE315"/>
  <c r="BE330"/>
  <c r="BE398"/>
  <c r="BE98"/>
  <c r="BE101"/>
  <c r="BE210"/>
  <c r="BE347"/>
  <c r="BE351"/>
  <c r="BE442"/>
  <c r="BE445"/>
  <c r="BE178"/>
  <c r="BE216"/>
  <c r="BE221"/>
  <c r="BE271"/>
  <c r="BE331"/>
  <c r="BE453"/>
  <c r="BE203"/>
  <c r="BE208"/>
  <c r="BE252"/>
  <c r="BE279"/>
  <c r="BE338"/>
  <c r="BE391"/>
  <c r="BE430"/>
  <c r="BE470"/>
  <c r="BE212"/>
  <c r="BE239"/>
  <c r="BE250"/>
  <c r="BE334"/>
  <c r="BE339"/>
  <c r="BE342"/>
  <c r="BE355"/>
  <c r="BE358"/>
  <c r="BE366"/>
  <c r="BE369"/>
  <c r="BE380"/>
  <c r="BE403"/>
  <c r="BE447"/>
  <c r="BE378"/>
  <c r="BE382"/>
  <c r="BE419"/>
  <c r="BE428"/>
  <c r="BE488"/>
  <c r="F35"/>
  <c i="1" r="BD55"/>
  <c r="BD54"/>
  <c r="W33"/>
  <c i="2" r="J32"/>
  <c i="1" r="AW55"/>
  <c i="2" r="F34"/>
  <c i="1" r="BC55"/>
  <c r="BC54"/>
  <c r="AY54"/>
  <c i="2" r="F32"/>
  <c i="1" r="BA55"/>
  <c r="BA54"/>
  <c r="W30"/>
  <c i="2" r="F33"/>
  <c i="1" r="BB55"/>
  <c r="BB54"/>
  <c r="W31"/>
  <c i="2" l="1" r="R232"/>
  <c r="P232"/>
  <c r="P95"/>
  <c i="1" r="AU55"/>
  <c i="2" r="T95"/>
  <c r="R96"/>
  <c r="R95"/>
  <c r="BK177"/>
  <c r="J177"/>
  <c r="J58"/>
  <c r="J520"/>
  <c r="J72"/>
  <c r="J233"/>
  <c r="J63"/>
  <c r="BK537"/>
  <c r="J537"/>
  <c r="J74"/>
  <c i="1" r="AU54"/>
  <c i="2" r="F31"/>
  <c i="1" r="AZ55"/>
  <c r="AZ54"/>
  <c r="W29"/>
  <c r="AX54"/>
  <c r="AW54"/>
  <c r="AK30"/>
  <c r="W32"/>
  <c i="2" r="J31"/>
  <c i="1" r="AV55"/>
  <c r="AT55"/>
  <c i="2" l="1" r="BK96"/>
  <c r="J96"/>
  <c r="J56"/>
  <c i="1" r="AV54"/>
  <c r="AK29"/>
  <c i="2" l="1" r="BK95"/>
  <c r="J95"/>
  <c r="J55"/>
  <c i="1" r="AT54"/>
  <c i="2" l="1" r="J28"/>
  <c i="1" r="AG55"/>
  <c r="AG54"/>
  <c r="AK26"/>
  <c i="2" l="1" r="J37"/>
  <c i="1" r="AN55"/>
  <c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<sst xmlns="http://schemas.openxmlformats.org/spreadsheetml/2006/main">
  <si>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</si>
  <si>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</si>
  <si>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</si>
  <si>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</si>
  <si>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</si>
  <si>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{d3bb8603-d0ae-4622-9e94-ad1a189ca78a}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</si>
  <si>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</si>
  <si>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</si>
  <si>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</si>
  <si>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</si>
  <si>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</si>
  <si>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</si>
  <si>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</si>
  <si>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</si>
  <si>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2024-08-30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</si>
  <si>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</si>
  <si>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</si>
  <si>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havarijního stavu tkáňové banky</t>
  </si>
  <si>
    <t>KSO:</t>
  </si>
  <si>
    <t/>
  </si>
  <si>
    <t>CC-CZ:</t>
  </si>
  <si>
    <t>Místo:</t>
  </si>
  <si>
    <t>FN Olomouc</t>
  </si>
  <si>
    <t>Datum:</t>
  </si>
  <si>
    <t>30. 8. 2024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</si>
  <si>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</si>
  <si>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</si>
  <si>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</si>
  <si>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</si>
  <si>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</si>
  <si>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</si>
  <si>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</si>
  <si>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</si>
  <si>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</si>
  <si>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</si>
  <si>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</si>
  <si>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</si>
  <si>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</si>
  <si>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</si>
  <si>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</si>
  <si>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</si>
  <si>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</si>
  <si>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</si>
  <si>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</si>
  <si>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</si>
  <si>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</si>
  <si>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</si>
  <si>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</si>
  <si>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</si>
  <si>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</si>
  <si>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</si>
  <si>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</si>
  <si>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</si>
  <si>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</si>
  <si>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</si>
  <si>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</si>
  <si>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</si>
  <si>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</si>
  <si>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</si>
  <si>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</si>
  <si>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</si>
  <si>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</si>
  <si>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</si>
  <si>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</si>
  <si>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</si>
  <si>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</si>
  <si>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</si>
  <si>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</si>
  <si>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</si>
  <si>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</si>
  <si>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</si>
  <si>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</si>
  <si>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</si>
  <si>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</si>
  <si>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</si>
  <si>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</si>
  <si>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</si>
  <si>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</si>
  <si>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</si>
  <si>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</si>
  <si>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</si>
  <si>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</si>
  <si>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</si>
  <si>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</si>
  <si>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</si>
  <si>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</si>
  <si>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</si>
  <si>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</si>
  <si>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</si>
  <si>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</si>
  <si>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</si>
  <si>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</si>
  <si>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</si>
  <si>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</si>
  <si>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</si>
  <si>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</si>
  <si>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</si>
  <si>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</si>
  <si>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M - Práce a dodávky M</t>
  </si>
  <si>
    <t xml:space="preserve">    21-M - Elektromontáže</t>
  </si>
  <si>
    <t>HZS - Hodinové zúčtovací sazby</t>
  </si>
  <si>
    <t>VRN - Vedlejší rozpočtové náklady</t>
  </si>
  <si>
    <t xml:space="preserve">    VRN3 - Zařízení staveniště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</si>
  <si>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</si>
  <si>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</si>
  <si>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</si>
  <si>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</si>
  <si>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</si>
  <si>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</si>
  <si>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</si>
  <si>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</si>
  <si>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</si>
  <si>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</si>
  <si>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</si>
  <si>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</si>
  <si>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</si>
  <si>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</si>
  <si>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</si>
  <si>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</si>
  <si>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</si>
  <si>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</si>
  <si>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</si>
  <si>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</si>
  <si>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37</t>
  </si>
  <si>
    <t>K</t>
  </si>
  <si>
    <t>611142001</t>
  </si>
  <si>
    <t>Pletivo vnitřních ploch v ploše nebo pruzích, na plném podkladu sklovláknité vtlačené do tmelu včetně tmelu stropů</t>
  </si>
  <si>
    <t>m2</t>
  </si>
  <si>
    <t>4</t>
  </si>
  <si>
    <t>-2056849375</t>
  </si>
  <si>
    <t>Online PSC</t>
  </si>
  <si>
    <t>https://podminky.urs.cz/item/CS_URS_2024_02/611142001</t>
  </si>
  <si>
    <t>VV</t>
  </si>
  <si>
    <t>65,146</t>
  </si>
  <si>
    <t>35</t>
  </si>
  <si>
    <t>611325412</t>
  </si>
  <si>
    <t>Oprava vápenocementové omítky vnitřních ploch hladké, tl. do 20 mm stropů, v rozsahu opravované plochy přes 10 do 30%</t>
  </si>
  <si>
    <t>2034778049</t>
  </si>
  <si>
    <t>https://podminky.urs.cz/item/CS_URS_2024_02/611325412</t>
  </si>
  <si>
    <t>m.č.060</t>
  </si>
  <si>
    <t>3,25*6,45</t>
  </si>
  <si>
    <t>m.č.091+090</t>
  </si>
  <si>
    <t>3,40*6,45</t>
  </si>
  <si>
    <t>m.č.110</t>
  </si>
  <si>
    <t>3,45*6,45</t>
  </si>
  <si>
    <t>Součet</t>
  </si>
  <si>
    <t>38</t>
  </si>
  <si>
    <t>612142001</t>
  </si>
  <si>
    <t>Pletivo vnitřních ploch v ploše nebo pruzích, na plném podkladu sklovláknité vtlačené do tmelu včetně tmelu stěn</t>
  </si>
  <si>
    <t>856524333</t>
  </si>
  <si>
    <t>https://podminky.urs.cz/item/CS_URS_2024_02/612142001</t>
  </si>
  <si>
    <t>301,82</t>
  </si>
  <si>
    <t>63</t>
  </si>
  <si>
    <t>612321131</t>
  </si>
  <si>
    <t>Vápenocementový štuk vnitřních ploch tloušťky do 3 mm svislých konstrukcí stěn</t>
  </si>
  <si>
    <t>-686093772</t>
  </si>
  <si>
    <t>https://podminky.urs.cz/item/CS_URS_2024_02/612321131</t>
  </si>
  <si>
    <t>Štuková omítka po vybouraných obkladech m.č.050 celoplošně</t>
  </si>
  <si>
    <t>(2,40+2,70)*2,90</t>
  </si>
  <si>
    <t>Po opravě omítek</t>
  </si>
  <si>
    <t>m.č.020</t>
  </si>
  <si>
    <t>(4,70+5,55)*2*2,60-(2+4)</t>
  </si>
  <si>
    <t>m.č.025</t>
  </si>
  <si>
    <t>(3,40+1,45)*2*2,60-2*2</t>
  </si>
  <si>
    <t>m.č.050</t>
  </si>
  <si>
    <t>(2,40+4,20)*2*2,60-2*2</t>
  </si>
  <si>
    <t>(3,25+6,45)*2*2,60-4*2</t>
  </si>
  <si>
    <t>m.č.065</t>
  </si>
  <si>
    <t>(2,80+2,40)*2*2,60-2</t>
  </si>
  <si>
    <t>(3,40+6,45)*2*2,60-2*2</t>
  </si>
  <si>
    <t>m.č.080</t>
  </si>
  <si>
    <t>(2,20+2,40)*2*2,60-2</t>
  </si>
  <si>
    <t>m.č.101</t>
  </si>
  <si>
    <t>(2,00+2,40)*2*2,60-2*2</t>
  </si>
  <si>
    <t>(3,45+6,45)*2*2,60-2*2</t>
  </si>
  <si>
    <t>36</t>
  </si>
  <si>
    <t>612325412</t>
  </si>
  <si>
    <t>Oprava vápenocementové omítky vnitřních ploch hladké, tl. do 20 mm stěn, v rozsahu opravované plochy přes 10 do 30%</t>
  </si>
  <si>
    <t>763777659</t>
  </si>
  <si>
    <t>https://podminky.urs.cz/item/CS_URS_2024_02/612325412</t>
  </si>
  <si>
    <t>70</t>
  </si>
  <si>
    <t>619991001</t>
  </si>
  <si>
    <t>Zakrytí vnitřních ploch před znečištěním fólií včetně pozdějšího odkrytí podlah</t>
  </si>
  <si>
    <t>-1255177704</t>
  </si>
  <si>
    <t>https://podminky.urs.cz/item/CS_URS_2024_02/619991001</t>
  </si>
  <si>
    <t>4,70*2,60+3,90*2,95</t>
  </si>
  <si>
    <t>1,80*3,40+4,20*2,40</t>
  </si>
  <si>
    <t>2,20*2,40</t>
  </si>
  <si>
    <t>2,05*2,40</t>
  </si>
  <si>
    <t>m.č.111</t>
  </si>
  <si>
    <t>1,45*1,00</t>
  </si>
  <si>
    <t>9</t>
  </si>
  <si>
    <t>Ostatní konstrukce a práce, bourání</t>
  </si>
  <si>
    <t>46</t>
  </si>
  <si>
    <t>952901111</t>
  </si>
  <si>
    <t>Vyčištění budov nebo objektů před předáním do užívání budov bytové nebo občanské výstavby, světlé výšky podlaží do 4 m</t>
  </si>
  <si>
    <t>971940660</t>
  </si>
  <si>
    <t>https://podminky.urs.cz/item/CS_URS_2024_02/952901111</t>
  </si>
  <si>
    <t>11</t>
  </si>
  <si>
    <t>965045113</t>
  </si>
  <si>
    <t>Bourání potěrů tl. do 50 mm cementových nebo pískocementových, plochy přes 4 m2</t>
  </si>
  <si>
    <t>1230308373</t>
  </si>
  <si>
    <t>https://podminky.urs.cz/item/CS_URS_2024_02/965045113</t>
  </si>
  <si>
    <t>snížení nivelety podlahy v m.č.025 a 050</t>
  </si>
  <si>
    <t>3,40*1,40</t>
  </si>
  <si>
    <t>4,20*2,40</t>
  </si>
  <si>
    <t>67</t>
  </si>
  <si>
    <t>968062245</t>
  </si>
  <si>
    <t>Vybourání dřevěných rámů oken s křídly, dveřních zárubní, vrat, stěn, ostění nebo obkladů rámů oken s křídly jednoduchých, plochy do 2 m2</t>
  </si>
  <si>
    <t>-1536327101</t>
  </si>
  <si>
    <t>https://podminky.urs.cz/item/CS_URS_2024_02/968062245</t>
  </si>
  <si>
    <t>záruběň do m.č.020</t>
  </si>
  <si>
    <t>72</t>
  </si>
  <si>
    <t>970PC01</t>
  </si>
  <si>
    <t>Zapravení prostupů VZT, slabo a silnoproudu</t>
  </si>
  <si>
    <t>ks</t>
  </si>
  <si>
    <t>-232631374</t>
  </si>
  <si>
    <t>94</t>
  </si>
  <si>
    <t>Lešení a stavební výtahy</t>
  </si>
  <si>
    <t>20</t>
  </si>
  <si>
    <t>940-PC01</t>
  </si>
  <si>
    <t>Konstrukce pro provizorní vstup do stavby oknem v m.č.050</t>
  </si>
  <si>
    <t>kpl</t>
  </si>
  <si>
    <t>3</t>
  </si>
  <si>
    <t>-1214236505</t>
  </si>
  <si>
    <t>997</t>
  </si>
  <si>
    <t>Přesun sutě</t>
  </si>
  <si>
    <t>997013214</t>
  </si>
  <si>
    <t>Vnitrostaveništní doprava suti a vybouraných hmot vodorovně do 50 m s naložením ručně pro budovy a haly výšky přes 12 do 15 m</t>
  </si>
  <si>
    <t>t</t>
  </si>
  <si>
    <t>1317168148</t>
  </si>
  <si>
    <t>https://podminky.urs.cz/item/CS_URS_2024_02/997013214</t>
  </si>
  <si>
    <t>997013311</t>
  </si>
  <si>
    <t>Shoz na stavební suť montáž a demontáž shozu výšky do 10 m</t>
  </si>
  <si>
    <t>m</t>
  </si>
  <si>
    <t>-119320952</t>
  </si>
  <si>
    <t>https://podminky.urs.cz/item/CS_URS_2024_02/997013311</t>
  </si>
  <si>
    <t>997013321</t>
  </si>
  <si>
    <t>Shoz na stavební suť montáž a demontáž shozu výšky Příplatek za první a každý další den použití shozu výšky do 10 m</t>
  </si>
  <si>
    <t>490954066</t>
  </si>
  <si>
    <t>https://podminky.urs.cz/item/CS_URS_2024_02/997013321</t>
  </si>
  <si>
    <t>předpoklad 10 dnů</t>
  </si>
  <si>
    <t>10*9</t>
  </si>
  <si>
    <t>997013501</t>
  </si>
  <si>
    <t>Odvoz suti a vybouraných hmot na skládku nebo meziskládku se složením, na vzdálenost do 1 km</t>
  </si>
  <si>
    <t>-1027052385</t>
  </si>
  <si>
    <t>https://podminky.urs.cz/item/CS_URS_2024_02/997013501</t>
  </si>
  <si>
    <t>5</t>
  </si>
  <si>
    <t>997013509</t>
  </si>
  <si>
    <t>Odvoz suti a vybouraných hmot na skládku nebo meziskládku se složením, na vzdálenost Příplatek k ceně za každý další započatý 1 km přes 1 km</t>
  </si>
  <si>
    <t>1002571930</t>
  </si>
  <si>
    <t>https://podminky.urs.cz/item/CS_URS_2024_02/997013509</t>
  </si>
  <si>
    <t>Skládka 15 km</t>
  </si>
  <si>
    <t>14,00*2,805</t>
  </si>
  <si>
    <t>41</t>
  </si>
  <si>
    <t>997013631</t>
  </si>
  <si>
    <t>Poplatek za uložení stavebního odpadu na skládce (skládkovné) směsného stavebního a demoličního zatříděného do Katalogu odpadů pod kódem 17 09 04</t>
  </si>
  <si>
    <t>1072100938</t>
  </si>
  <si>
    <t>https://podminky.urs.cz/item/CS_URS_2024_02/997013631</t>
  </si>
  <si>
    <t>998</t>
  </si>
  <si>
    <t>Přesun hmot</t>
  </si>
  <si>
    <t>42</t>
  </si>
  <si>
    <t>998012043</t>
  </si>
  <si>
    <t>Přesun hmot pro budovy občanské výstavby, bydlení, výrobu a služby s nosnou svislou konstrukcí monolitickou betonovou tyčovou nebo plošnou s jakýkoliv obvodovým pláštěm kromě vyzdívaného vodorovná dopravní vzdálenost do 100 m s omezením mechanizace pro budovy výšky přes 12 do 24 m</t>
  </si>
  <si>
    <t>1259773061</t>
  </si>
  <si>
    <t>https://podminky.urs.cz/item/CS_URS_2024_02/998012043</t>
  </si>
  <si>
    <t>PSV</t>
  </si>
  <si>
    <t>Práce a dodávky PSV</t>
  </si>
  <si>
    <t>721</t>
  </si>
  <si>
    <t>Zdravotechnika - vnitřní kanalizace</t>
  </si>
  <si>
    <t>73</t>
  </si>
  <si>
    <t>721PC01</t>
  </si>
  <si>
    <t>Odvod kondenzátu klimatizace - plastové potrubí připojovací DN 32 - odvod kondenzátu klimatizace - vč.zasekání do stěny (10 m), napojení na vnitřní kanalizaci, zapravení rýhy</t>
  </si>
  <si>
    <t>16</t>
  </si>
  <si>
    <t>219449493</t>
  </si>
  <si>
    <t>Odvod kondenzátu klimatizace - zasekání do stěny (10 m), napojení na vnitřní kanalizaci</t>
  </si>
  <si>
    <t>zapravení rýhy</t>
  </si>
  <si>
    <t>762</t>
  </si>
  <si>
    <t>Konstrukce tesařské</t>
  </si>
  <si>
    <t>50</t>
  </si>
  <si>
    <t>762431220</t>
  </si>
  <si>
    <t>Obložení stěn montáž deskami z dřevovláknitých hmot včetně tvarování a úpravy pro olištování spár dřevotřískovými nebo dřevoštěpkovými na sraz</t>
  </si>
  <si>
    <t>1067974141</t>
  </si>
  <si>
    <t>https://podminky.urs.cz/item/CS_URS_2024_02/762431220</t>
  </si>
  <si>
    <t>Zakrytí přístrojů kryobanky</t>
  </si>
  <si>
    <t>4,00*3,00+14,00*1,40</t>
  </si>
  <si>
    <t>Mezisoučet</t>
  </si>
  <si>
    <t>Zakrytí dveří</t>
  </si>
  <si>
    <t>2,70-1,00*2,00</t>
  </si>
  <si>
    <t>51</t>
  </si>
  <si>
    <t>M</t>
  </si>
  <si>
    <t>60722252</t>
  </si>
  <si>
    <t>deska dřevotřísková surová 2070x2800mm tl 12mm</t>
  </si>
  <si>
    <t>32</t>
  </si>
  <si>
    <t>1874106685</t>
  </si>
  <si>
    <t>32,3*1,1 'Přepočtené koeficientem množství</t>
  </si>
  <si>
    <t>52</t>
  </si>
  <si>
    <t>762495000</t>
  </si>
  <si>
    <t>Spojovací prostředky olištování spár, obložení stropů, střešních podhledů a stěn hřebíky, vruty</t>
  </si>
  <si>
    <t>1454320778</t>
  </si>
  <si>
    <t>https://podminky.urs.cz/item/CS_URS_2024_02/762495000</t>
  </si>
  <si>
    <t>53</t>
  </si>
  <si>
    <t>7626211PC01</t>
  </si>
  <si>
    <t xml:space="preserve">Osazení dveří tesařských jednokřídlových vč. dodávky dveří do otvoru z SDK_x000d_
</t>
  </si>
  <si>
    <t>379813781</t>
  </si>
  <si>
    <t>54</t>
  </si>
  <si>
    <t>762713110</t>
  </si>
  <si>
    <t>Montáž prostorových vázaných konstrukcí z řeziva hraněného nebo polohraněného pomocí tesařských spojů průřezové plochy do 120 cm2</t>
  </si>
  <si>
    <t>593902136</t>
  </si>
  <si>
    <t>https://podminky.urs.cz/item/CS_URS_2024_02/762713110</t>
  </si>
  <si>
    <t>Zakrytí přístrojů</t>
  </si>
  <si>
    <t>55</t>
  </si>
  <si>
    <t>60512125</t>
  </si>
  <si>
    <t>hranol stavební řezivo průřezu do 120cm2 do dl 6m</t>
  </si>
  <si>
    <t>m3</t>
  </si>
  <si>
    <t>963622345</t>
  </si>
  <si>
    <t>56</t>
  </si>
  <si>
    <t>762713211</t>
  </si>
  <si>
    <t>Montáž prostorových vázaných konstrukcí z řeziva hoblovaného pomocí tesařských spojů s vyztužením ocelovými spojkami (spojky ve specifikaci) průřezové plochy do 120 cm2</t>
  </si>
  <si>
    <t>-1982825061</t>
  </si>
  <si>
    <t>https://podminky.urs.cz/item/CS_URS_2024_02/762713211</t>
  </si>
  <si>
    <t>40,00+24,00+12,00</t>
  </si>
  <si>
    <t>Dveře</t>
  </si>
  <si>
    <t>2,00*4,00+1,40</t>
  </si>
  <si>
    <t>57</t>
  </si>
  <si>
    <t>810460894</t>
  </si>
  <si>
    <t>58</t>
  </si>
  <si>
    <t>762795000</t>
  </si>
  <si>
    <t>Spojovací prostředky prostorových vázaných konstrukcí hřebíky, svorníky, fixační prkna</t>
  </si>
  <si>
    <t>-1158365582</t>
  </si>
  <si>
    <t>https://podminky.urs.cz/item/CS_URS_2024_02/762795000</t>
  </si>
  <si>
    <t>1,03</t>
  </si>
  <si>
    <t>60</t>
  </si>
  <si>
    <t>998762113</t>
  </si>
  <si>
    <t>Přesun hmot pro konstrukce tesařské stanovený z hmotnosti přesunovaného materiálu vodorovná dopravní vzdálenost do 50 m s omezením mechanizace v objektech výšky přes 12 do 24 m</t>
  </si>
  <si>
    <t>1502972785</t>
  </si>
  <si>
    <t>https://podminky.urs.cz/item/CS_URS_2024_02/998762113</t>
  </si>
  <si>
    <t>763</t>
  </si>
  <si>
    <t>Konstrukce suché výstavby</t>
  </si>
  <si>
    <t>29</t>
  </si>
  <si>
    <t>763131411</t>
  </si>
  <si>
    <t>Podhled ze sádrokartonových desek dvouvrstvá zavěšená spodní konstrukce z ocelových profilů CD, UD jednoduše opláštěná deskou standardní A, tl. 12,5 mm, bez izolace</t>
  </si>
  <si>
    <t>-853206764</t>
  </si>
  <si>
    <t>https://podminky.urs.cz/item/CS_URS_2024_02/763131411</t>
  </si>
  <si>
    <t>plný podhled</t>
  </si>
  <si>
    <t>m.č. 050+025-plný podhled</t>
  </si>
  <si>
    <t>2,30*3,40+1,50*3,40</t>
  </si>
  <si>
    <t>8</t>
  </si>
  <si>
    <t>763131831</t>
  </si>
  <si>
    <t>Demontáž podhledu nebo samostatného požárního předělu ze sádrokartonových desek s nosnou konstrukcí jednovrstvou z ocelových profilů, opláštění jednoduché</t>
  </si>
  <si>
    <t>-1898336201</t>
  </si>
  <si>
    <t>https://podminky.urs.cz/item/CS_URS_2024_02/763131831</t>
  </si>
  <si>
    <t>m.č. 065</t>
  </si>
  <si>
    <t>2,80*2,40</t>
  </si>
  <si>
    <t>m.č.060-opláštění VZT</t>
  </si>
  <si>
    <t>3,25*(0,50+0,30)+3,25*(3*0,30)</t>
  </si>
  <si>
    <t>m.č.091-opláštění VZT</t>
  </si>
  <si>
    <t>3,40*(0,50+0,30)</t>
  </si>
  <si>
    <t>m.č.090-opláštění VZT</t>
  </si>
  <si>
    <t>3,40*(3*0,30)</t>
  </si>
  <si>
    <t>m.č.110-opláštění VZT</t>
  </si>
  <si>
    <t>3,40*(3*0,30)+4,40*(0,50+0,30)</t>
  </si>
  <si>
    <t>27</t>
  </si>
  <si>
    <t>763135101</t>
  </si>
  <si>
    <t>Montáž sádrokartonového podhledu kazetového demontovatelného včetně zavěšené nosné konstrukce velikosti kazet 600x600 mm viditelné</t>
  </si>
  <si>
    <t>1214926320</t>
  </si>
  <si>
    <t>https://podminky.urs.cz/item/CS_URS_2024_02/763135101</t>
  </si>
  <si>
    <t>6,40*3,40+2,80*2,40</t>
  </si>
  <si>
    <t>m.č.090+091</t>
  </si>
  <si>
    <t>6,40*3,40</t>
  </si>
  <si>
    <t>28</t>
  </si>
  <si>
    <t>590305PC01</t>
  </si>
  <si>
    <t>podhled kazetový bez děrování viditelný rastr tl 10mm 600x600mm v hygienickém provedení</t>
  </si>
  <si>
    <t>-51479221</t>
  </si>
  <si>
    <t>107,375*1,05 'Přepočtené koeficientem množství</t>
  </si>
  <si>
    <t>763431801</t>
  </si>
  <si>
    <t>Demontáž podhledu minerálního na zavěšeném na roštu viditelném</t>
  </si>
  <si>
    <t>556962640</t>
  </si>
  <si>
    <t>https://podminky.urs.cz/item/CS_URS_2024_02/763431801</t>
  </si>
  <si>
    <t>766-PC01</t>
  </si>
  <si>
    <t>Demontáž plastového okna včetně odvozu a likvidace</t>
  </si>
  <si>
    <t>-846173302</t>
  </si>
  <si>
    <t>43</t>
  </si>
  <si>
    <t>998763323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</si>
  <si>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12 do 24 m</t>
  </si>
  <si>
    <t>-2013810390</t>
  </si>
  <si>
    <t>https://podminky.urs.cz/item/CS_URS_2024_02/998763323</t>
  </si>
  <si>
    <t>766</t>
  </si>
  <si>
    <t>Konstrukce truhlářské</t>
  </si>
  <si>
    <t>18</t>
  </si>
  <si>
    <t>766622116</t>
  </si>
  <si>
    <t>Montáž oken plastových včetně montáže rámu plochy přes 1 m2 pevných do zdiva, výšky přes 1,5 do 2,5 m</t>
  </si>
  <si>
    <t>442735004</t>
  </si>
  <si>
    <t>https://podminky.urs.cz/item/CS_URS_2024_02/766622116</t>
  </si>
  <si>
    <t>nové okno do m.č.050, 060, 090, 110</t>
  </si>
  <si>
    <t>1,80*1,50*4</t>
  </si>
  <si>
    <t>19</t>
  </si>
  <si>
    <t>61140043</t>
  </si>
  <si>
    <t>okno plastové s fixním zasklením dvojsklo přes plochu 1m2 do v 1,5m včetně vnitřního a vnějšího parapetu</t>
  </si>
  <si>
    <t>870159048</t>
  </si>
  <si>
    <t>69</t>
  </si>
  <si>
    <t>61140051</t>
  </si>
  <si>
    <t>okno plastové otevíravé/sklopné dvojsklo přes plochu 1m2 do v 1,5m včetmě vnitřního a vnějšího parapetu</t>
  </si>
  <si>
    <t>1486987533</t>
  </si>
  <si>
    <t>nové okno do m.č.060, 090, 110</t>
  </si>
  <si>
    <t>1,80*1,50*3</t>
  </si>
  <si>
    <t>66</t>
  </si>
  <si>
    <t>766691914</t>
  </si>
  <si>
    <t>Ostatní práce vyvěšení nebo zavěšení křídel dřevěných dveřních, plochy do 2 m2</t>
  </si>
  <si>
    <t>kus</t>
  </si>
  <si>
    <t>-1742081682</t>
  </si>
  <si>
    <t>https://podminky.urs.cz/item/CS_URS_2024_02/766691914</t>
  </si>
  <si>
    <t>dveře do m.č.020</t>
  </si>
  <si>
    <t>65</t>
  </si>
  <si>
    <t>766PC01</t>
  </si>
  <si>
    <t>Demontáž a zpětná montáž dveří vč.obložkové zárubně</t>
  </si>
  <si>
    <t>886771808</t>
  </si>
  <si>
    <t>68</t>
  </si>
  <si>
    <t>966PC02</t>
  </si>
  <si>
    <t>D+M vnitřních dveří (700/1970), CPL, klika klika, včetně kování a zámku, barva bílá W980, bezpečnostních, třída bezpečnosti RC2, včetně zárubně, vč. nátěru</t>
  </si>
  <si>
    <t>-99624455</t>
  </si>
  <si>
    <t>44</t>
  </si>
  <si>
    <t>998766113</t>
  </si>
  <si>
    <t>Přesun hmot pro konstrukce truhlářské stanovený z hmotnosti přesunovaného materiálu vodorovná dopravní vzdálenost do 50 m s omezením mechanizace v objektech výšky přes 12 do 24 m</t>
  </si>
  <si>
    <t>-1267048468</t>
  </si>
  <si>
    <t>https://podminky.urs.cz/item/CS_URS_2024_02/998766113</t>
  </si>
  <si>
    <t>771</t>
  </si>
  <si>
    <t>Podlahy z dlaždic</t>
  </si>
  <si>
    <t>10</t>
  </si>
  <si>
    <t>771573810</t>
  </si>
  <si>
    <t>Demontáž podlah z dlaždic keramických lepených</t>
  </si>
  <si>
    <t>-1502877080</t>
  </si>
  <si>
    <t>https://podminky.urs.cz/item/CS_URS_2024_02/771573810</t>
  </si>
  <si>
    <t>776</t>
  </si>
  <si>
    <t>Podlahy povlakové</t>
  </si>
  <si>
    <t>776111111</t>
  </si>
  <si>
    <t>Příprava podkladu povlakových podlah a stěn broušení podlah nového podkladu anhydritového</t>
  </si>
  <si>
    <t>1967581105</t>
  </si>
  <si>
    <t>https://podminky.urs.cz/item/CS_URS_2024_02/776111111</t>
  </si>
  <si>
    <t>37,433</t>
  </si>
  <si>
    <t>13</t>
  </si>
  <si>
    <t>776111116</t>
  </si>
  <si>
    <t>Příprava podkladu povlakových podlah a stěn broušení podlah stávajícího podkladu pro odstranění lepidla (po starých krytinách)</t>
  </si>
  <si>
    <t>-1549039182</t>
  </si>
  <si>
    <t>https://podminky.urs.cz/item/CS_URS_2024_02/776111116</t>
  </si>
  <si>
    <t>3,40*1,50</t>
  </si>
  <si>
    <t>14</t>
  </si>
  <si>
    <t>776111311</t>
  </si>
  <si>
    <t>Příprava podkladu povlakových podlah a stěn vysátí podlah</t>
  </si>
  <si>
    <t>-192465749</t>
  </si>
  <si>
    <t>https://podminky.urs.cz/item/CS_URS_2024_02/776111311</t>
  </si>
  <si>
    <t>15</t>
  </si>
  <si>
    <t>776121112</t>
  </si>
  <si>
    <t>Příprava podkladu povlakových podlah a stěn penetrace vodou ředitelná podlah</t>
  </si>
  <si>
    <t>1309229546</t>
  </si>
  <si>
    <t>https://podminky.urs.cz/item/CS_URS_2024_02/776121112</t>
  </si>
  <si>
    <t>17</t>
  </si>
  <si>
    <t>776141111</t>
  </si>
  <si>
    <t>Příprava podkladu povlakových podlah a stěn vyrovnání samonivelační stěrkou podlah min.pevnosti 20 MPa, tloušťky do 3 mm</t>
  </si>
  <si>
    <t>-541697647</t>
  </si>
  <si>
    <t>https://podminky.urs.cz/item/CS_URS_2024_02/776141111</t>
  </si>
  <si>
    <t>776141114</t>
  </si>
  <si>
    <t>Příprava podkladu povlakových podlah a stěn vyrovnání samonivelační stěrkou podlah min.pevnosti 20 MPa, tloušťky přes 8 do 10 mm</t>
  </si>
  <si>
    <t>58760612</t>
  </si>
  <si>
    <t>https://podminky.urs.cz/item/CS_URS_2024_02/776141114</t>
  </si>
  <si>
    <t>776201811</t>
  </si>
  <si>
    <t>Demontáž povlakových podlahovin lepených ručně bez podložky</t>
  </si>
  <si>
    <t>-307818651</t>
  </si>
  <si>
    <t>https://podminky.urs.cz/item/CS_URS_2024_02/776201811</t>
  </si>
  <si>
    <t>24</t>
  </si>
  <si>
    <t>776221111x04</t>
  </si>
  <si>
    <t>Vytažení homogenní podlahové krytiny PVC antistaticky a elektrostaticky vodivých, 10 cm na stěu, vč. dodávky</t>
  </si>
  <si>
    <t>-1090886706</t>
  </si>
  <si>
    <t>(1,45+3,40)*2-0,90*2</t>
  </si>
  <si>
    <t>(4,20+2,40)*2-0,90*2</t>
  </si>
  <si>
    <t>(3,45+6,45)*2,00-1,10</t>
  </si>
  <si>
    <t>((3,40+6,40)*2-4)+((2,40+2,80)*2-1)</t>
  </si>
  <si>
    <t>(2,20+2,40)*2-1</t>
  </si>
  <si>
    <t>(2,10+2,40)*2-1</t>
  </si>
  <si>
    <t>(3,40+6,40)*2-3</t>
  </si>
  <si>
    <t>22</t>
  </si>
  <si>
    <t>776221121</t>
  </si>
  <si>
    <t>Montáž podlahovin z PVC lepením lepidlem pro elektrostaticky vodivé podlahoviny z pásů</t>
  </si>
  <si>
    <t>1231333595</t>
  </si>
  <si>
    <t>https://podminky.urs.cz/item/CS_URS_2024_02/776221121</t>
  </si>
  <si>
    <t>23</t>
  </si>
  <si>
    <t>28411127</t>
  </si>
  <si>
    <t>PVC vinyl elektrostatický tl 2mm, hm 2980g/m2, hořlavost Bfl-s1, smykové tření µ 0,6, třída zátěže 34/43, odpor krytiny &lt;=10^6 napětí těla &lt;35V, pro průmysl a čisté prostory</t>
  </si>
  <si>
    <t>1188563415</t>
  </si>
  <si>
    <t>37,433*1,1 'Přepočtené koeficientem množství</t>
  </si>
  <si>
    <t>64</t>
  </si>
  <si>
    <t>776410811</t>
  </si>
  <si>
    <t>Demontáž soklíků nebo lišt pryžových nebo plastových</t>
  </si>
  <si>
    <t>-1881286611</t>
  </si>
  <si>
    <t>https://podminky.urs.cz/item/CS_URS_2024_02/776410811</t>
  </si>
  <si>
    <t>Demontáž stávajících soklíků m.č. 060, 080, 101, 090, 091</t>
  </si>
  <si>
    <t>45</t>
  </si>
  <si>
    <t>998776113</t>
  </si>
  <si>
    <t>Přesun hmot pro podlahy povlakové stanovený z hmotnosti přesunovaného materiálu vodorovná dopravní vzdálenost do 50 m s omezením mechanizace v objektech výšky přes 12 do 24 m</t>
  </si>
  <si>
    <t>-1879699789</t>
  </si>
  <si>
    <t>https://podminky.urs.cz/item/CS_URS_2024_02/998776113</t>
  </si>
  <si>
    <t>781</t>
  </si>
  <si>
    <t>Dokončovací práce - obklady</t>
  </si>
  <si>
    <t>62</t>
  </si>
  <si>
    <t>781151031</t>
  </si>
  <si>
    <t>Příprava podkladu před provedením obkladu celoplošné vyrovnání podkladu stěrkou, tloušťky 3 mm</t>
  </si>
  <si>
    <t>-1291749884</t>
  </si>
  <si>
    <t>https://podminky.urs.cz/item/CS_URS_2024_02/781151031</t>
  </si>
  <si>
    <t>61</t>
  </si>
  <si>
    <t>781473810</t>
  </si>
  <si>
    <t>Demontáž obkladů z dlaždic keramických lepených</t>
  </si>
  <si>
    <t>1297078605</t>
  </si>
  <si>
    <t>https://podminky.urs.cz/item/CS_URS_2024_02/781473810</t>
  </si>
  <si>
    <t>Demontáž obkladů m.č. 050</t>
  </si>
  <si>
    <t>(2,40+2,70)*2,00</t>
  </si>
  <si>
    <t>784</t>
  </si>
  <si>
    <t>Dokončovací práce - malby a tapety</t>
  </si>
  <si>
    <t>26</t>
  </si>
  <si>
    <t>7811954X1</t>
  </si>
  <si>
    <t>Bezprašný nátěr stropů a stěn vč. dodávky materiálů dvousložkový nátěr k bezprašné úpravě savých a porézních povrchů.</t>
  </si>
  <si>
    <t>1430059169</t>
  </si>
  <si>
    <t>nátěr prostor nad podhledem</t>
  </si>
  <si>
    <t>4,70*2,60+3,90*2,95+(4,70+5,55+3,90+5,55+0,80)*0,50</t>
  </si>
  <si>
    <t>3,40*1,45+(3,40+1,45+3,40+1,45)*0,50</t>
  </si>
  <si>
    <t>4,20*2,40+(4,20+2,40+4,20+2,40)*0,50</t>
  </si>
  <si>
    <t>mč.060</t>
  </si>
  <si>
    <t>3,25*0,80+3,25*0,50</t>
  </si>
  <si>
    <t>m.č.0,91</t>
  </si>
  <si>
    <t>3,40*0,80</t>
  </si>
  <si>
    <t>m.č.090</t>
  </si>
  <si>
    <t>3,40*0,50</t>
  </si>
  <si>
    <t>3,40*0,30+4,40*(0,80)</t>
  </si>
  <si>
    <t>25</t>
  </si>
  <si>
    <t>784141001</t>
  </si>
  <si>
    <t>Odstranění plísní v místnostech výšky do 3,80 m</t>
  </si>
  <si>
    <t>602718823</t>
  </si>
  <si>
    <t>https://podminky.urs.cz/item/CS_URS_2024_02/784141001</t>
  </si>
  <si>
    <t>důkladné očistění stěn a stropu nad podhledem</t>
  </si>
  <si>
    <t>39</t>
  </si>
  <si>
    <t>784181131</t>
  </si>
  <si>
    <t>Penetrace podkladu jednonásobná fungicidní akrylátová bezbarvá v místnostech výšky do 3,80 m</t>
  </si>
  <si>
    <t>-2032513797</t>
  </si>
  <si>
    <t>https://podminky.urs.cz/item/CS_URS_2024_02/784181131</t>
  </si>
  <si>
    <t>stropy</t>
  </si>
  <si>
    <t>stěny</t>
  </si>
  <si>
    <t>40</t>
  </si>
  <si>
    <t>7843310-PC1</t>
  </si>
  <si>
    <t>Malby protiplísňové dvojnásobné, bílé v místnostech výšky do 3,80 m - omyvatelné a desinfikovatelné</t>
  </si>
  <si>
    <t>-2128076530</t>
  </si>
  <si>
    <t>366,966</t>
  </si>
  <si>
    <t>Práce a dodávky M</t>
  </si>
  <si>
    <t>21-M</t>
  </si>
  <si>
    <t>Elektromontáže</t>
  </si>
  <si>
    <t>30</t>
  </si>
  <si>
    <t>21-M-PC01</t>
  </si>
  <si>
    <t>Zasekání stávajících kabelů umístěných v lištách na zdech včetně zapravení</t>
  </si>
  <si>
    <t>2055535280</t>
  </si>
  <si>
    <t>71</t>
  </si>
  <si>
    <t>ELE001</t>
  </si>
  <si>
    <t>Svítidlo LED vestavné 600x600 mm, 36 W, 4000 lm, 4000 K, CRI&gt;90, IP65 - dodávka a montáž</t>
  </si>
  <si>
    <t>314422809</t>
  </si>
  <si>
    <t>nová svítidla do kazetového podhledu</t>
  </si>
  <si>
    <t>HZS</t>
  </si>
  <si>
    <t>Hodinové zúčtovací sazby</t>
  </si>
  <si>
    <t>59</t>
  </si>
  <si>
    <t>HZS1291</t>
  </si>
  <si>
    <t>Hodinové zúčtovací sazby profesí HSV zemní a pomocné práce pomocný stavební dělník</t>
  </si>
  <si>
    <t>hod</t>
  </si>
  <si>
    <t>512</t>
  </si>
  <si>
    <t>1846565411</t>
  </si>
  <si>
    <t>https://podminky.urs.cz/item/CS_URS_2024_02/HZS1291</t>
  </si>
  <si>
    <t>Přípravné práce pro zakrytí přístrojů</t>
  </si>
  <si>
    <t>7</t>
  </si>
  <si>
    <t>HZS2232</t>
  </si>
  <si>
    <t>Hodinové zúčtovací sazby profesí PSV provádění stavebních instalací elektrikář odborný</t>
  </si>
  <si>
    <t>-1724023856</t>
  </si>
  <si>
    <t>https://podminky.urs.cz/item/CS_URS_2024_02/HZS2232</t>
  </si>
  <si>
    <t>Demontáž a zpětná montáž zařízení v podhledu</t>
  </si>
  <si>
    <t>(kamery, čidla EPS, sítidla a pod)</t>
  </si>
  <si>
    <t>VRN</t>
  </si>
  <si>
    <t>Vedlejší rozpočtové náklady</t>
  </si>
  <si>
    <t>VRN3</t>
  </si>
  <si>
    <t>Zařízení staveniště</t>
  </si>
  <si>
    <t>47</t>
  </si>
  <si>
    <t>030001000</t>
  </si>
  <si>
    <t>1024</t>
  </si>
  <si>
    <t>-1676010359</t>
  </si>
  <si>
    <t>https://podminky.urs.cz/item/CS_URS_2024_02/030001000</t>
  </si>
  <si>
    <t>VRN5</t>
  </si>
  <si>
    <t>Finanční náklady</t>
  </si>
  <si>
    <t>48</t>
  </si>
  <si>
    <t>050001000</t>
  </si>
  <si>
    <t>756843745</t>
  </si>
  <si>
    <t>https://podminky.urs.cz/item/CS_URS_2024_02/050001000</t>
  </si>
  <si>
    <t>VRN7</t>
  </si>
  <si>
    <t>Provozní vlivy</t>
  </si>
  <si>
    <t>49</t>
  </si>
  <si>
    <t>070001000</t>
  </si>
  <si>
    <t>-1453406277</t>
  </si>
  <si>
    <t>https://podminky.urs.cz/item/CS_URS_2024_02/070001000</t>
  </si>
  <si>
    <t>Zajištění kabeláže vedené na stávajícími podhledy, zakrytí stávajících konstrukcí,</t>
  </si>
  <si>
    <t>bezprašná opatření, koordinace prací s ostatními subjekty v budově a pod.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</si>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</sst>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11142001" TargetMode="External" /><Relationship Id="rId2" Type="http://schemas.openxmlformats.org/officeDocument/2006/relationships/hyperlink" Target="https://podminky.urs.cz/item/CS_URS_2024_02/611325412" TargetMode="External" /><Relationship Id="rId3" Type="http://schemas.openxmlformats.org/officeDocument/2006/relationships/hyperlink" Target="https://podminky.urs.cz/item/CS_URS_2024_02/612142001" TargetMode="External" /><Relationship Id="rId4" Type="http://schemas.openxmlformats.org/officeDocument/2006/relationships/hyperlink" Target="https://podminky.urs.cz/item/CS_URS_2024_02/612321131" TargetMode="External" /><Relationship Id="rId5" Type="http://schemas.openxmlformats.org/officeDocument/2006/relationships/hyperlink" Target="https://podminky.urs.cz/item/CS_URS_2024_02/612325412" TargetMode="External" /><Relationship Id="rId6" Type="http://schemas.openxmlformats.org/officeDocument/2006/relationships/hyperlink" Target="https://podminky.urs.cz/item/CS_URS_2024_02/619991001" TargetMode="External" /><Relationship Id="rId7" Type="http://schemas.openxmlformats.org/officeDocument/2006/relationships/hyperlink" Target="https://podminky.urs.cz/item/CS_URS_2024_02/952901111" TargetMode="External" /><Relationship Id="rId8" Type="http://schemas.openxmlformats.org/officeDocument/2006/relationships/hyperlink" Target="https://podminky.urs.cz/item/CS_URS_2024_02/965045113" TargetMode="External" /><Relationship Id="rId9" Type="http://schemas.openxmlformats.org/officeDocument/2006/relationships/hyperlink" Target="https://podminky.urs.cz/item/CS_URS_2024_02/968062245" TargetMode="External" /><Relationship Id="rId10" Type="http://schemas.openxmlformats.org/officeDocument/2006/relationships/hyperlink" Target="https://podminky.urs.cz/item/CS_URS_2024_02/997013214" TargetMode="External" /><Relationship Id="rId11" Type="http://schemas.openxmlformats.org/officeDocument/2006/relationships/hyperlink" Target="https://podminky.urs.cz/item/CS_URS_2024_02/997013311" TargetMode="External" /><Relationship Id="rId12" Type="http://schemas.openxmlformats.org/officeDocument/2006/relationships/hyperlink" Target="https://podminky.urs.cz/item/CS_URS_2024_02/997013321" TargetMode="External" /><Relationship Id="rId13" Type="http://schemas.openxmlformats.org/officeDocument/2006/relationships/hyperlink" Target="https://podminky.urs.cz/item/CS_URS_2024_02/997013501" TargetMode="External" /><Relationship Id="rId14" Type="http://schemas.openxmlformats.org/officeDocument/2006/relationships/hyperlink" Target="https://podminky.urs.cz/item/CS_URS_2024_02/997013509" TargetMode="External" /><Relationship Id="rId15" Type="http://schemas.openxmlformats.org/officeDocument/2006/relationships/hyperlink" Target="https://podminky.urs.cz/item/CS_URS_2024_02/997013631" TargetMode="External" /><Relationship Id="rId16" Type="http://schemas.openxmlformats.org/officeDocument/2006/relationships/hyperlink" Target="https://podminky.urs.cz/item/CS_URS_2024_02/998012043" TargetMode="External" /><Relationship Id="rId17" Type="http://schemas.openxmlformats.org/officeDocument/2006/relationships/hyperlink" Target="https://podminky.urs.cz/item/CS_URS_2024_02/762431220" TargetMode="External" /><Relationship Id="rId18" Type="http://schemas.openxmlformats.org/officeDocument/2006/relationships/hyperlink" Target="https://podminky.urs.cz/item/CS_URS_2024_02/762495000" TargetMode="External" /><Relationship Id="rId19" Type="http://schemas.openxmlformats.org/officeDocument/2006/relationships/hyperlink" Target="https://podminky.urs.cz/item/CS_URS_2024_02/762713110" TargetMode="External" /><Relationship Id="rId20" Type="http://schemas.openxmlformats.org/officeDocument/2006/relationships/hyperlink" Target="https://podminky.urs.cz/item/CS_URS_2024_02/762713211" TargetMode="External" /><Relationship Id="rId21" Type="http://schemas.openxmlformats.org/officeDocument/2006/relationships/hyperlink" Target="https://podminky.urs.cz/item/CS_URS_2024_02/762795000" TargetMode="External" /><Relationship Id="rId22" Type="http://schemas.openxmlformats.org/officeDocument/2006/relationships/hyperlink" Target="https://podminky.urs.cz/item/CS_URS_2024_02/998762113" TargetMode="External" /><Relationship Id="rId23" Type="http://schemas.openxmlformats.org/officeDocument/2006/relationships/hyperlink" Target="https://podminky.urs.cz/item/CS_URS_2024_02/763131411" TargetMode="External" /><Relationship Id="rId24" Type="http://schemas.openxmlformats.org/officeDocument/2006/relationships/hyperlink" Target="https://podminky.urs.cz/item/CS_URS_2024_02/763131831" TargetMode="External" /><Relationship Id="rId25" Type="http://schemas.openxmlformats.org/officeDocument/2006/relationships/hyperlink" Target="https://podminky.urs.cz/item/CS_URS_2024_02/763135101" TargetMode="External" /><Relationship Id="rId26" Type="http://schemas.openxmlformats.org/officeDocument/2006/relationships/hyperlink" Target="https://podminky.urs.cz/item/CS_URS_2024_02/763431801" TargetMode="External" /><Relationship Id="rId27" Type="http://schemas.openxmlformats.org/officeDocument/2006/relationships/hyperlink" Target="https://podminky.urs.cz/item/CS_URS_2024_02/998763323" TargetMode="External" /><Relationship Id="rId28" Type="http://schemas.openxmlformats.org/officeDocument/2006/relationships/hyperlink" Target="https://podminky.urs.cz/item/CS_URS_2024_02/766622116" TargetMode="External" /><Relationship Id="rId29" Type="http://schemas.openxmlformats.org/officeDocument/2006/relationships/hyperlink" Target="https://podminky.urs.cz/item/CS_URS_2024_02/766691914" TargetMode="External" /><Relationship Id="rId30" Type="http://schemas.openxmlformats.org/officeDocument/2006/relationships/hyperlink" Target="https://podminky.urs.cz/item/CS_URS_2024_02/998766113" TargetMode="External" /><Relationship Id="rId31" Type="http://schemas.openxmlformats.org/officeDocument/2006/relationships/hyperlink" Target="https://podminky.urs.cz/item/CS_URS_2024_02/771573810" TargetMode="External" /><Relationship Id="rId32" Type="http://schemas.openxmlformats.org/officeDocument/2006/relationships/hyperlink" Target="https://podminky.urs.cz/item/CS_URS_2024_02/776111111" TargetMode="External" /><Relationship Id="rId33" Type="http://schemas.openxmlformats.org/officeDocument/2006/relationships/hyperlink" Target="https://podminky.urs.cz/item/CS_URS_2024_02/776111116" TargetMode="External" /><Relationship Id="rId34" Type="http://schemas.openxmlformats.org/officeDocument/2006/relationships/hyperlink" Target="https://podminky.urs.cz/item/CS_URS_2024_02/776111311" TargetMode="External" /><Relationship Id="rId35" Type="http://schemas.openxmlformats.org/officeDocument/2006/relationships/hyperlink" Target="https://podminky.urs.cz/item/CS_URS_2024_02/776121112" TargetMode="External" /><Relationship Id="rId36" Type="http://schemas.openxmlformats.org/officeDocument/2006/relationships/hyperlink" Target="https://podminky.urs.cz/item/CS_URS_2024_02/776141111" TargetMode="External" /><Relationship Id="rId37" Type="http://schemas.openxmlformats.org/officeDocument/2006/relationships/hyperlink" Target="https://podminky.urs.cz/item/CS_URS_2024_02/776141114" TargetMode="External" /><Relationship Id="rId38" Type="http://schemas.openxmlformats.org/officeDocument/2006/relationships/hyperlink" Target="https://podminky.urs.cz/item/CS_URS_2024_02/776201811" TargetMode="External" /><Relationship Id="rId39" Type="http://schemas.openxmlformats.org/officeDocument/2006/relationships/hyperlink" Target="https://podminky.urs.cz/item/CS_URS_2024_02/776221121" TargetMode="External" /><Relationship Id="rId40" Type="http://schemas.openxmlformats.org/officeDocument/2006/relationships/hyperlink" Target="https://podminky.urs.cz/item/CS_URS_2024_02/776410811" TargetMode="External" /><Relationship Id="rId41" Type="http://schemas.openxmlformats.org/officeDocument/2006/relationships/hyperlink" Target="https://podminky.urs.cz/item/CS_URS_2024_02/998776113" TargetMode="External" /><Relationship Id="rId42" Type="http://schemas.openxmlformats.org/officeDocument/2006/relationships/hyperlink" Target="https://podminky.urs.cz/item/CS_URS_2024_02/781151031" TargetMode="External" /><Relationship Id="rId43" Type="http://schemas.openxmlformats.org/officeDocument/2006/relationships/hyperlink" Target="https://podminky.urs.cz/item/CS_URS_2024_02/781473810" TargetMode="External" /><Relationship Id="rId44" Type="http://schemas.openxmlformats.org/officeDocument/2006/relationships/hyperlink" Target="https://podminky.urs.cz/item/CS_URS_2024_02/784141001" TargetMode="External" /><Relationship Id="rId45" Type="http://schemas.openxmlformats.org/officeDocument/2006/relationships/hyperlink" Target="https://podminky.urs.cz/item/CS_URS_2024_02/784181131" TargetMode="External" /><Relationship Id="rId46" Type="http://schemas.openxmlformats.org/officeDocument/2006/relationships/hyperlink" Target="https://podminky.urs.cz/item/CS_URS_2024_02/HZS1291" TargetMode="External" /><Relationship Id="rId47" Type="http://schemas.openxmlformats.org/officeDocument/2006/relationships/hyperlink" Target="https://podminky.urs.cz/item/CS_URS_2024_02/HZS2232" TargetMode="External" /><Relationship Id="rId48" Type="http://schemas.openxmlformats.org/officeDocument/2006/relationships/hyperlink" Target="https://podminky.urs.cz/item/CS_URS_2024_02/030001000" TargetMode="External" /><Relationship Id="rId49" Type="http://schemas.openxmlformats.org/officeDocument/2006/relationships/hyperlink" Target="https://podminky.urs.cz/item/CS_URS_2024_02/050001000" TargetMode="External" /><Relationship Id="rId50" Type="http://schemas.openxmlformats.org/officeDocument/2006/relationships/hyperlink" Target="https://podminky.urs.cz/item/CS_URS_2024_02/070001000" TargetMode="External" /><Relationship Id="rId5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32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35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37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38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39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40</v>
      </c>
      <c r="E29" s="50"/>
      <c r="F29" s="35" t="s">
        <v>41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42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43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44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45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46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47</v>
      </c>
      <c r="U35" s="57"/>
      <c r="V35" s="57"/>
      <c r="W35" s="57"/>
      <c r="X35" s="59" t="s">
        <v>48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2024-08-30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havarijního stavu tkáňové banky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FN Olomouc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30. 8. 2024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50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33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51</v>
      </c>
      <c r="D52" s="90"/>
      <c r="E52" s="90"/>
      <c r="F52" s="90"/>
      <c r="G52" s="90"/>
      <c r="H52" s="91"/>
      <c r="I52" s="92" t="s">
        <v>52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53</v>
      </c>
      <c r="AH52" s="90"/>
      <c r="AI52" s="90"/>
      <c r="AJ52" s="90"/>
      <c r="AK52" s="90"/>
      <c r="AL52" s="90"/>
      <c r="AM52" s="90"/>
      <c r="AN52" s="92" t="s">
        <v>54</v>
      </c>
      <c r="AO52" s="90"/>
      <c r="AP52" s="90"/>
      <c r="AQ52" s="94" t="s">
        <v>55</v>
      </c>
      <c r="AR52" s="47"/>
      <c r="AS52" s="95" t="s">
        <v>56</v>
      </c>
      <c r="AT52" s="96" t="s">
        <v>57</v>
      </c>
      <c r="AU52" s="96" t="s">
        <v>58</v>
      </c>
      <c r="AV52" s="96" t="s">
        <v>59</v>
      </c>
      <c r="AW52" s="96" t="s">
        <v>60</v>
      </c>
      <c r="AX52" s="96" t="s">
        <v>61</v>
      </c>
      <c r="AY52" s="96" t="s">
        <v>62</v>
      </c>
      <c r="AZ52" s="96" t="s">
        <v>63</v>
      </c>
      <c r="BA52" s="96" t="s">
        <v>64</v>
      </c>
      <c r="BB52" s="96" t="s">
        <v>65</v>
      </c>
      <c r="BC52" s="96" t="s">
        <v>66</v>
      </c>
      <c r="BD52" s="97" t="s">
        <v>67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68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69</v>
      </c>
      <c r="BT54" s="112" t="s">
        <v>70</v>
      </c>
      <c r="BV54" s="112" t="s">
        <v>71</v>
      </c>
      <c r="BW54" s="112" t="s">
        <v>5</v>
      </c>
      <c r="BX54" s="112" t="s">
        <v>72</v>
      </c>
      <c r="CL54" s="112" t="s">
        <v>19</v>
      </c>
    </row>
    <row r="55" s="7" customFormat="1" ht="24.75" customHeight="1">
      <c r="A55" s="113" t="s">
        <v>73</v>
      </c>
      <c r="B55" s="114"/>
      <c r="C55" s="115"/>
      <c r="D55" s="116" t="s">
        <v>14</v>
      </c>
      <c r="E55" s="116"/>
      <c r="F55" s="116"/>
      <c r="G55" s="116"/>
      <c r="H55" s="116"/>
      <c r="I55" s="117"/>
      <c r="J55" s="116" t="s">
        <v>17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'2024-08-30 - Oprava havar...'!J28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74</v>
      </c>
      <c r="AR55" s="120"/>
      <c r="AS55" s="121">
        <v>0</v>
      </c>
      <c r="AT55" s="122">
        <f>ROUND(SUM(AV55:AW55),2)</f>
        <v>0</v>
      </c>
      <c r="AU55" s="123">
        <f>'2024-08-30 - Oprava havar...'!P95</f>
        <v>0</v>
      </c>
      <c r="AV55" s="122">
        <f>'2024-08-30 - Oprava havar...'!J31</f>
        <v>0</v>
      </c>
      <c r="AW55" s="122">
        <f>'2024-08-30 - Oprava havar...'!J32</f>
        <v>0</v>
      </c>
      <c r="AX55" s="122">
        <f>'2024-08-30 - Oprava havar...'!J33</f>
        <v>0</v>
      </c>
      <c r="AY55" s="122">
        <f>'2024-08-30 - Oprava havar...'!J34</f>
        <v>0</v>
      </c>
      <c r="AZ55" s="122">
        <f>'2024-08-30 - Oprava havar...'!F31</f>
        <v>0</v>
      </c>
      <c r="BA55" s="122">
        <f>'2024-08-30 - Oprava havar...'!F32</f>
        <v>0</v>
      </c>
      <c r="BB55" s="122">
        <f>'2024-08-30 - Oprava havar...'!F33</f>
        <v>0</v>
      </c>
      <c r="BC55" s="122">
        <f>'2024-08-30 - Oprava havar...'!F34</f>
        <v>0</v>
      </c>
      <c r="BD55" s="124">
        <f>'2024-08-30 - Oprava havar...'!F35</f>
        <v>0</v>
      </c>
      <c r="BE55" s="7"/>
      <c r="BT55" s="125" t="s">
        <v>75</v>
      </c>
      <c r="BU55" s="125" t="s">
        <v>76</v>
      </c>
      <c r="BV55" s="125" t="s">
        <v>71</v>
      </c>
      <c r="BW55" s="125" t="s">
        <v>5</v>
      </c>
      <c r="BX55" s="125" t="s">
        <v>72</v>
      </c>
      <c r="CL55" s="125" t="s">
        <v>19</v>
      </c>
    </row>
    <row r="56" s="2" customFormat="1" ht="30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7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="2" customFormat="1" ht="6.96" customHeight="1">
      <c r="A57" s="4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</sheetData>
  <sheetProtection sheet="1" formatColumns="0" formatRows="0" objects="1" scenarios="1" spinCount="100000" saltValue="al434M79KD/rIYAqvf/rtruUxxS2LS4k5zqFGknXTizNdRhEVMsujflihA/Qx5Q0M7zjgGE2EesyPDcGvzApUw==" hashValue="uSE58wnWYf9sxSukBL2acO22kPbnOfV3X+dIjDVJVpyOrgoLsHlCP9DaeP2wLeb15uFpWYHgFZC92sHl6t88b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4-08-30 - Oprava havar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3"/>
      <c r="AT3" s="20" t="s">
        <v>77</v>
      </c>
    </row>
    <row r="4" s="1" customFormat="1" ht="24.96" customHeight="1">
      <c r="B4" s="23"/>
      <c r="D4" s="128" t="s">
        <v>78</v>
      </c>
      <c r="L4" s="23"/>
      <c r="M4" s="129" t="s">
        <v>10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41"/>
      <c r="B6" s="47"/>
      <c r="C6" s="41"/>
      <c r="D6" s="130" t="s">
        <v>16</v>
      </c>
      <c r="E6" s="41"/>
      <c r="F6" s="41"/>
      <c r="G6" s="41"/>
      <c r="H6" s="41"/>
      <c r="I6" s="41"/>
      <c r="J6" s="41"/>
      <c r="K6" s="41"/>
      <c r="L6" s="13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="2" customFormat="1" ht="16.5" customHeight="1">
      <c r="A7" s="41"/>
      <c r="B7" s="47"/>
      <c r="C7" s="41"/>
      <c r="D7" s="41"/>
      <c r="E7" s="132" t="s">
        <v>17</v>
      </c>
      <c r="F7" s="41"/>
      <c r="G7" s="41"/>
      <c r="H7" s="41"/>
      <c r="I7" s="41"/>
      <c r="J7" s="41"/>
      <c r="K7" s="41"/>
      <c r="L7" s="13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="2" customFormat="1">
      <c r="A8" s="41"/>
      <c r="B8" s="47"/>
      <c r="C8" s="41"/>
      <c r="D8" s="41"/>
      <c r="E8" s="41"/>
      <c r="F8" s="41"/>
      <c r="G8" s="41"/>
      <c r="H8" s="41"/>
      <c r="I8" s="41"/>
      <c r="J8" s="41"/>
      <c r="K8" s="41"/>
      <c r="L8" s="13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2" customHeight="1">
      <c r="A9" s="41"/>
      <c r="B9" s="47"/>
      <c r="C9" s="41"/>
      <c r="D9" s="130" t="s">
        <v>18</v>
      </c>
      <c r="E9" s="41"/>
      <c r="F9" s="133" t="s">
        <v>19</v>
      </c>
      <c r="G9" s="41"/>
      <c r="H9" s="41"/>
      <c r="I9" s="130" t="s">
        <v>20</v>
      </c>
      <c r="J9" s="133" t="s">
        <v>19</v>
      </c>
      <c r="K9" s="41"/>
      <c r="L9" s="13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30" t="s">
        <v>21</v>
      </c>
      <c r="E10" s="41"/>
      <c r="F10" s="133" t="s">
        <v>22</v>
      </c>
      <c r="G10" s="41"/>
      <c r="H10" s="41"/>
      <c r="I10" s="130" t="s">
        <v>23</v>
      </c>
      <c r="J10" s="134" t="str">
        <f>'Rekapitulace stavby'!AN8</f>
        <v>30. 8. 2024</v>
      </c>
      <c r="K10" s="41"/>
      <c r="L10" s="13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0.8" customHeight="1">
      <c r="A11" s="41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13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0" t="s">
        <v>25</v>
      </c>
      <c r="E12" s="41"/>
      <c r="F12" s="41"/>
      <c r="G12" s="41"/>
      <c r="H12" s="41"/>
      <c r="I12" s="130" t="s">
        <v>26</v>
      </c>
      <c r="J12" s="133" t="str">
        <f>IF('Rekapitulace stavby'!AN10="","",'Rekapitulace stavby'!AN10)</f>
        <v/>
      </c>
      <c r="K12" s="41"/>
      <c r="L12" s="13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8" customHeight="1">
      <c r="A13" s="41"/>
      <c r="B13" s="47"/>
      <c r="C13" s="41"/>
      <c r="D13" s="41"/>
      <c r="E13" s="133" t="str">
        <f>IF('Rekapitulace stavby'!E11="","",'Rekapitulace stavby'!E11)</f>
        <v xml:space="preserve"> </v>
      </c>
      <c r="F13" s="41"/>
      <c r="G13" s="41"/>
      <c r="H13" s="41"/>
      <c r="I13" s="130" t="s">
        <v>28</v>
      </c>
      <c r="J13" s="133" t="str">
        <f>IF('Rekapitulace stavby'!AN11="","",'Rekapitulace stavby'!AN11)</f>
        <v/>
      </c>
      <c r="K13" s="41"/>
      <c r="L13" s="13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6.96" customHeigh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3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30" t="s">
        <v>29</v>
      </c>
      <c r="E15" s="41"/>
      <c r="F15" s="41"/>
      <c r="G15" s="41"/>
      <c r="H15" s="41"/>
      <c r="I15" s="130" t="s">
        <v>26</v>
      </c>
      <c r="J15" s="36" t="str">
        <f>'Rekapitulace stavby'!AN13</f>
        <v>Vyplň údaj</v>
      </c>
      <c r="K15" s="41"/>
      <c r="L15" s="13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8" customHeight="1">
      <c r="A16" s="41"/>
      <c r="B16" s="47"/>
      <c r="C16" s="41"/>
      <c r="D16" s="41"/>
      <c r="E16" s="36" t="str">
        <f>'Rekapitulace stavby'!E14</f>
        <v>Vyplň údaj</v>
      </c>
      <c r="F16" s="133"/>
      <c r="G16" s="133"/>
      <c r="H16" s="133"/>
      <c r="I16" s="130" t="s">
        <v>28</v>
      </c>
      <c r="J16" s="36" t="str">
        <f>'Rekapitulace stavby'!AN14</f>
        <v>Vyplň údaj</v>
      </c>
      <c r="K16" s="41"/>
      <c r="L16" s="13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6.96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3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30" t="s">
        <v>31</v>
      </c>
      <c r="E18" s="41"/>
      <c r="F18" s="41"/>
      <c r="G18" s="41"/>
      <c r="H18" s="41"/>
      <c r="I18" s="130" t="s">
        <v>26</v>
      </c>
      <c r="J18" s="133" t="str">
        <f>IF('Rekapitulace stavby'!AN16="","",'Rekapitulace stavby'!AN16)</f>
        <v/>
      </c>
      <c r="K18" s="41"/>
      <c r="L18" s="13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3" t="str">
        <f>IF('Rekapitulace stavby'!E17="","",'Rekapitulace stavby'!E17)</f>
        <v xml:space="preserve"> </v>
      </c>
      <c r="F19" s="41"/>
      <c r="G19" s="41"/>
      <c r="H19" s="41"/>
      <c r="I19" s="130" t="s">
        <v>28</v>
      </c>
      <c r="J19" s="133" t="str">
        <f>IF('Rekapitulace stavby'!AN17="","",'Rekapitulace stavby'!AN17)</f>
        <v/>
      </c>
      <c r="K19" s="41"/>
      <c r="L19" s="13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3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30" t="s">
        <v>33</v>
      </c>
      <c r="E21" s="41"/>
      <c r="F21" s="41"/>
      <c r="G21" s="41"/>
      <c r="H21" s="41"/>
      <c r="I21" s="130" t="s">
        <v>26</v>
      </c>
      <c r="J21" s="133" t="str">
        <f>IF('Rekapitulace stavby'!AN19="","",'Rekapitulace stavby'!AN19)</f>
        <v/>
      </c>
      <c r="K21" s="41"/>
      <c r="L21" s="13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133" t="str">
        <f>IF('Rekapitulace stavby'!E20="","",'Rekapitulace stavby'!E20)</f>
        <v xml:space="preserve"> </v>
      </c>
      <c r="F22" s="41"/>
      <c r="G22" s="41"/>
      <c r="H22" s="41"/>
      <c r="I22" s="130" t="s">
        <v>28</v>
      </c>
      <c r="J22" s="133" t="str">
        <f>IF('Rekapitulace stavby'!AN20="","",'Rekapitulace stavby'!AN20)</f>
        <v/>
      </c>
      <c r="K22" s="41"/>
      <c r="L22" s="13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3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30" t="s">
        <v>34</v>
      </c>
      <c r="E24" s="41"/>
      <c r="F24" s="41"/>
      <c r="G24" s="41"/>
      <c r="H24" s="41"/>
      <c r="I24" s="41"/>
      <c r="J24" s="41"/>
      <c r="K24" s="41"/>
      <c r="L24" s="13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8" customFormat="1" ht="47.25" customHeight="1">
      <c r="A25" s="135"/>
      <c r="B25" s="136"/>
      <c r="C25" s="135"/>
      <c r="D25" s="135"/>
      <c r="E25" s="137" t="s">
        <v>35</v>
      </c>
      <c r="F25" s="137"/>
      <c r="G25" s="137"/>
      <c r="H25" s="137"/>
      <c r="I25" s="135"/>
      <c r="J25" s="135"/>
      <c r="K25" s="135"/>
      <c r="L25" s="138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3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139"/>
      <c r="E27" s="139"/>
      <c r="F27" s="139"/>
      <c r="G27" s="139"/>
      <c r="H27" s="139"/>
      <c r="I27" s="139"/>
      <c r="J27" s="139"/>
      <c r="K27" s="139"/>
      <c r="L27" s="13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25.44" customHeight="1">
      <c r="A28" s="41"/>
      <c r="B28" s="47"/>
      <c r="C28" s="41"/>
      <c r="D28" s="140" t="s">
        <v>36</v>
      </c>
      <c r="E28" s="41"/>
      <c r="F28" s="41"/>
      <c r="G28" s="41"/>
      <c r="H28" s="41"/>
      <c r="I28" s="41"/>
      <c r="J28" s="141">
        <f>ROUND(J95, 2)</f>
        <v>0</v>
      </c>
      <c r="K28" s="41"/>
      <c r="L28" s="13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39"/>
      <c r="E29" s="139"/>
      <c r="F29" s="139"/>
      <c r="G29" s="139"/>
      <c r="H29" s="139"/>
      <c r="I29" s="139"/>
      <c r="J29" s="139"/>
      <c r="K29" s="139"/>
      <c r="L29" s="13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4.4" customHeight="1">
      <c r="A30" s="41"/>
      <c r="B30" s="47"/>
      <c r="C30" s="41"/>
      <c r="D30" s="41"/>
      <c r="E30" s="41"/>
      <c r="F30" s="142" t="s">
        <v>38</v>
      </c>
      <c r="G30" s="41"/>
      <c r="H30" s="41"/>
      <c r="I30" s="142" t="s">
        <v>37</v>
      </c>
      <c r="J30" s="142" t="s">
        <v>39</v>
      </c>
      <c r="K30" s="41"/>
      <c r="L30" s="13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14.4" customHeight="1">
      <c r="A31" s="41"/>
      <c r="B31" s="47"/>
      <c r="C31" s="41"/>
      <c r="D31" s="143" t="s">
        <v>40</v>
      </c>
      <c r="E31" s="130" t="s">
        <v>41</v>
      </c>
      <c r="F31" s="144">
        <f>ROUND((SUM(BE95:BE549)),  2)</f>
        <v>0</v>
      </c>
      <c r="G31" s="41"/>
      <c r="H31" s="41"/>
      <c r="I31" s="145">
        <v>0.20999999999999999</v>
      </c>
      <c r="J31" s="144">
        <f>ROUND(((SUM(BE95:BE549))*I31),  2)</f>
        <v>0</v>
      </c>
      <c r="K31" s="41"/>
      <c r="L31" s="13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130" t="s">
        <v>42</v>
      </c>
      <c r="F32" s="144">
        <f>ROUND((SUM(BF95:BF549)),  2)</f>
        <v>0</v>
      </c>
      <c r="G32" s="41"/>
      <c r="H32" s="41"/>
      <c r="I32" s="145">
        <v>0.12</v>
      </c>
      <c r="J32" s="144">
        <f>ROUND(((SUM(BF95:BF549))*I32),  2)</f>
        <v>0</v>
      </c>
      <c r="K32" s="41"/>
      <c r="L32" s="13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hidden="1" s="2" customFormat="1" ht="14.4" customHeight="1">
      <c r="A33" s="41"/>
      <c r="B33" s="47"/>
      <c r="C33" s="41"/>
      <c r="D33" s="41"/>
      <c r="E33" s="130" t="s">
        <v>43</v>
      </c>
      <c r="F33" s="144">
        <f>ROUND((SUM(BG95:BG549)),  2)</f>
        <v>0</v>
      </c>
      <c r="G33" s="41"/>
      <c r="H33" s="41"/>
      <c r="I33" s="145">
        <v>0.20999999999999999</v>
      </c>
      <c r="J33" s="144">
        <f>0</f>
        <v>0</v>
      </c>
      <c r="K33" s="41"/>
      <c r="L33" s="13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hidden="1" s="2" customFormat="1" ht="14.4" customHeight="1">
      <c r="A34" s="41"/>
      <c r="B34" s="47"/>
      <c r="C34" s="41"/>
      <c r="D34" s="41"/>
      <c r="E34" s="130" t="s">
        <v>44</v>
      </c>
      <c r="F34" s="144">
        <f>ROUND((SUM(BH95:BH549)),  2)</f>
        <v>0</v>
      </c>
      <c r="G34" s="41"/>
      <c r="H34" s="41"/>
      <c r="I34" s="145">
        <v>0.12</v>
      </c>
      <c r="J34" s="144">
        <f>0</f>
        <v>0</v>
      </c>
      <c r="K34" s="41"/>
      <c r="L34" s="13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0" t="s">
        <v>45</v>
      </c>
      <c r="F35" s="144">
        <f>ROUND((SUM(BI95:BI549)),  2)</f>
        <v>0</v>
      </c>
      <c r="G35" s="41"/>
      <c r="H35" s="41"/>
      <c r="I35" s="145">
        <v>0</v>
      </c>
      <c r="J35" s="144">
        <f>0</f>
        <v>0</v>
      </c>
      <c r="K35" s="41"/>
      <c r="L35" s="13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6.96" customHeight="1">
      <c r="A36" s="41"/>
      <c r="B36" s="47"/>
      <c r="C36" s="41"/>
      <c r="D36" s="41"/>
      <c r="E36" s="41"/>
      <c r="F36" s="41"/>
      <c r="G36" s="41"/>
      <c r="H36" s="41"/>
      <c r="I36" s="41"/>
      <c r="J36" s="41"/>
      <c r="K36" s="41"/>
      <c r="L36" s="13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25.44" customHeight="1">
      <c r="A37" s="41"/>
      <c r="B37" s="47"/>
      <c r="C37" s="146"/>
      <c r="D37" s="147" t="s">
        <v>46</v>
      </c>
      <c r="E37" s="148"/>
      <c r="F37" s="148"/>
      <c r="G37" s="149" t="s">
        <v>47</v>
      </c>
      <c r="H37" s="150" t="s">
        <v>48</v>
      </c>
      <c r="I37" s="148"/>
      <c r="J37" s="151">
        <f>SUM(J28:J35)</f>
        <v>0</v>
      </c>
      <c r="K37" s="152"/>
      <c r="L37" s="13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3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42" s="2" customFormat="1" ht="6.96" customHeight="1">
      <c r="A42" s="41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3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4.96" customHeight="1">
      <c r="A43" s="41"/>
      <c r="B43" s="42"/>
      <c r="C43" s="26" t="s">
        <v>79</v>
      </c>
      <c r="D43" s="43"/>
      <c r="E43" s="43"/>
      <c r="F43" s="43"/>
      <c r="G43" s="43"/>
      <c r="H43" s="43"/>
      <c r="I43" s="43"/>
      <c r="J43" s="43"/>
      <c r="K43" s="43"/>
      <c r="L43" s="13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6.96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13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12" customHeight="1">
      <c r="A45" s="41"/>
      <c r="B45" s="42"/>
      <c r="C45" s="35" t="s">
        <v>16</v>
      </c>
      <c r="D45" s="43"/>
      <c r="E45" s="43"/>
      <c r="F45" s="43"/>
      <c r="G45" s="43"/>
      <c r="H45" s="43"/>
      <c r="I45" s="43"/>
      <c r="J45" s="43"/>
      <c r="K45" s="43"/>
      <c r="L45" s="13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16.5" customHeight="1">
      <c r="A46" s="41"/>
      <c r="B46" s="42"/>
      <c r="C46" s="43"/>
      <c r="D46" s="43"/>
      <c r="E46" s="72" t="str">
        <f>E7</f>
        <v>Oprava havarijního stavu tkáňové banky</v>
      </c>
      <c r="F46" s="43"/>
      <c r="G46" s="43"/>
      <c r="H46" s="43"/>
      <c r="I46" s="43"/>
      <c r="J46" s="43"/>
      <c r="K46" s="43"/>
      <c r="L46" s="13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6.96" customHeight="1">
      <c r="A47" s="4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13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2" customHeight="1">
      <c r="A48" s="41"/>
      <c r="B48" s="42"/>
      <c r="C48" s="35" t="s">
        <v>21</v>
      </c>
      <c r="D48" s="43"/>
      <c r="E48" s="43"/>
      <c r="F48" s="30" t="str">
        <f>F10</f>
        <v>FN Olomouc</v>
      </c>
      <c r="G48" s="43"/>
      <c r="H48" s="43"/>
      <c r="I48" s="35" t="s">
        <v>23</v>
      </c>
      <c r="J48" s="75" t="str">
        <f>IF(J10="","",J10)</f>
        <v>30. 8. 2024</v>
      </c>
      <c r="K48" s="43"/>
      <c r="L48" s="13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6.96" customHeight="1">
      <c r="A49" s="4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13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5.15" customHeight="1">
      <c r="A50" s="41"/>
      <c r="B50" s="42"/>
      <c r="C50" s="35" t="s">
        <v>25</v>
      </c>
      <c r="D50" s="43"/>
      <c r="E50" s="43"/>
      <c r="F50" s="30" t="str">
        <f>E13</f>
        <v xml:space="preserve"> </v>
      </c>
      <c r="G50" s="43"/>
      <c r="H50" s="43"/>
      <c r="I50" s="35" t="s">
        <v>31</v>
      </c>
      <c r="J50" s="39" t="str">
        <f>E19</f>
        <v xml:space="preserve"> </v>
      </c>
      <c r="K50" s="43"/>
      <c r="L50" s="13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5.15" customHeight="1">
      <c r="A51" s="41"/>
      <c r="B51" s="42"/>
      <c r="C51" s="35" t="s">
        <v>29</v>
      </c>
      <c r="D51" s="43"/>
      <c r="E51" s="43"/>
      <c r="F51" s="30" t="str">
        <f>IF(E16="","",E16)</f>
        <v>Vyplň údaj</v>
      </c>
      <c r="G51" s="43"/>
      <c r="H51" s="43"/>
      <c r="I51" s="35" t="s">
        <v>33</v>
      </c>
      <c r="J51" s="39" t="str">
        <f>E22</f>
        <v xml:space="preserve"> </v>
      </c>
      <c r="K51" s="43"/>
      <c r="L51" s="13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0.32" customHeight="1">
      <c r="A52" s="41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13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29.28" customHeight="1">
      <c r="A53" s="41"/>
      <c r="B53" s="42"/>
      <c r="C53" s="157" t="s">
        <v>80</v>
      </c>
      <c r="D53" s="158"/>
      <c r="E53" s="158"/>
      <c r="F53" s="158"/>
      <c r="G53" s="158"/>
      <c r="H53" s="158"/>
      <c r="I53" s="158"/>
      <c r="J53" s="159" t="s">
        <v>81</v>
      </c>
      <c r="K53" s="158"/>
      <c r="L53" s="13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0.32" customHeight="1">
      <c r="A54" s="4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3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2.8" customHeight="1">
      <c r="A55" s="41"/>
      <c r="B55" s="42"/>
      <c r="C55" s="160" t="s">
        <v>68</v>
      </c>
      <c r="D55" s="43"/>
      <c r="E55" s="43"/>
      <c r="F55" s="43"/>
      <c r="G55" s="43"/>
      <c r="H55" s="43"/>
      <c r="I55" s="43"/>
      <c r="J55" s="105">
        <f>J95</f>
        <v>0</v>
      </c>
      <c r="K55" s="43"/>
      <c r="L55" s="13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U55" s="20" t="s">
        <v>82</v>
      </c>
    </row>
    <row r="56" s="9" customFormat="1" ht="24.96" customHeight="1">
      <c r="A56" s="9"/>
      <c r="B56" s="161"/>
      <c r="C56" s="162"/>
      <c r="D56" s="163" t="s">
        <v>83</v>
      </c>
      <c r="E56" s="164"/>
      <c r="F56" s="164"/>
      <c r="G56" s="164"/>
      <c r="H56" s="164"/>
      <c r="I56" s="164"/>
      <c r="J56" s="165">
        <f>J96</f>
        <v>0</v>
      </c>
      <c r="K56" s="162"/>
      <c r="L56" s="16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7"/>
      <c r="C57" s="168"/>
      <c r="D57" s="169" t="s">
        <v>84</v>
      </c>
      <c r="E57" s="170"/>
      <c r="F57" s="170"/>
      <c r="G57" s="170"/>
      <c r="H57" s="170"/>
      <c r="I57" s="170"/>
      <c r="J57" s="171">
        <f>J97</f>
        <v>0</v>
      </c>
      <c r="K57" s="168"/>
      <c r="L57" s="17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7"/>
      <c r="C58" s="168"/>
      <c r="D58" s="169" t="s">
        <v>85</v>
      </c>
      <c r="E58" s="170"/>
      <c r="F58" s="170"/>
      <c r="G58" s="170"/>
      <c r="H58" s="170"/>
      <c r="I58" s="170"/>
      <c r="J58" s="171">
        <f>J177</f>
        <v>0</v>
      </c>
      <c r="K58" s="168"/>
      <c r="L58" s="17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4.88" customHeight="1">
      <c r="A59" s="10"/>
      <c r="B59" s="167"/>
      <c r="C59" s="168"/>
      <c r="D59" s="169" t="s">
        <v>86</v>
      </c>
      <c r="E59" s="170"/>
      <c r="F59" s="170"/>
      <c r="G59" s="170"/>
      <c r="H59" s="170"/>
      <c r="I59" s="170"/>
      <c r="J59" s="171">
        <f>J209</f>
        <v>0</v>
      </c>
      <c r="K59" s="168"/>
      <c r="L59" s="17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7"/>
      <c r="C60" s="168"/>
      <c r="D60" s="169" t="s">
        <v>87</v>
      </c>
      <c r="E60" s="170"/>
      <c r="F60" s="170"/>
      <c r="G60" s="170"/>
      <c r="H60" s="170"/>
      <c r="I60" s="170"/>
      <c r="J60" s="171">
        <f>J211</f>
        <v>0</v>
      </c>
      <c r="K60" s="168"/>
      <c r="L60" s="17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7"/>
      <c r="C61" s="168"/>
      <c r="D61" s="169" t="s">
        <v>88</v>
      </c>
      <c r="E61" s="170"/>
      <c r="F61" s="170"/>
      <c r="G61" s="170"/>
      <c r="H61" s="170"/>
      <c r="I61" s="170"/>
      <c r="J61" s="171">
        <f>J229</f>
        <v>0</v>
      </c>
      <c r="K61" s="168"/>
      <c r="L61" s="17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1"/>
      <c r="C62" s="162"/>
      <c r="D62" s="163" t="s">
        <v>89</v>
      </c>
      <c r="E62" s="164"/>
      <c r="F62" s="164"/>
      <c r="G62" s="164"/>
      <c r="H62" s="164"/>
      <c r="I62" s="164"/>
      <c r="J62" s="165">
        <f>J232</f>
        <v>0</v>
      </c>
      <c r="K62" s="162"/>
      <c r="L62" s="16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7"/>
      <c r="C63" s="168"/>
      <c r="D63" s="169" t="s">
        <v>90</v>
      </c>
      <c r="E63" s="170"/>
      <c r="F63" s="170"/>
      <c r="G63" s="170"/>
      <c r="H63" s="170"/>
      <c r="I63" s="170"/>
      <c r="J63" s="171">
        <f>J233</f>
        <v>0</v>
      </c>
      <c r="K63" s="168"/>
      <c r="L63" s="17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7"/>
      <c r="C64" s="168"/>
      <c r="D64" s="169" t="s">
        <v>91</v>
      </c>
      <c r="E64" s="170"/>
      <c r="F64" s="170"/>
      <c r="G64" s="170"/>
      <c r="H64" s="170"/>
      <c r="I64" s="170"/>
      <c r="J64" s="171">
        <f>J238</f>
        <v>0</v>
      </c>
      <c r="K64" s="168"/>
      <c r="L64" s="17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7"/>
      <c r="C65" s="168"/>
      <c r="D65" s="169" t="s">
        <v>92</v>
      </c>
      <c r="E65" s="170"/>
      <c r="F65" s="170"/>
      <c r="G65" s="170"/>
      <c r="H65" s="170"/>
      <c r="I65" s="170"/>
      <c r="J65" s="171">
        <f>J278</f>
        <v>0</v>
      </c>
      <c r="K65" s="168"/>
      <c r="L65" s="17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7"/>
      <c r="C66" s="168"/>
      <c r="D66" s="169" t="s">
        <v>93</v>
      </c>
      <c r="E66" s="170"/>
      <c r="F66" s="170"/>
      <c r="G66" s="170"/>
      <c r="H66" s="170"/>
      <c r="I66" s="170"/>
      <c r="J66" s="171">
        <f>J333</f>
        <v>0</v>
      </c>
      <c r="K66" s="168"/>
      <c r="L66" s="17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7"/>
      <c r="C67" s="168"/>
      <c r="D67" s="169" t="s">
        <v>94</v>
      </c>
      <c r="E67" s="170"/>
      <c r="F67" s="170"/>
      <c r="G67" s="170"/>
      <c r="H67" s="170"/>
      <c r="I67" s="170"/>
      <c r="J67" s="171">
        <f>J357</f>
        <v>0</v>
      </c>
      <c r="K67" s="168"/>
      <c r="L67" s="17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7"/>
      <c r="C68" s="168"/>
      <c r="D68" s="169" t="s">
        <v>95</v>
      </c>
      <c r="E68" s="170"/>
      <c r="F68" s="170"/>
      <c r="G68" s="170"/>
      <c r="H68" s="170"/>
      <c r="I68" s="170"/>
      <c r="J68" s="171">
        <f>J365</f>
        <v>0</v>
      </c>
      <c r="K68" s="168"/>
      <c r="L68" s="17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7"/>
      <c r="C69" s="168"/>
      <c r="D69" s="169" t="s">
        <v>96</v>
      </c>
      <c r="E69" s="170"/>
      <c r="F69" s="170"/>
      <c r="G69" s="170"/>
      <c r="H69" s="170"/>
      <c r="I69" s="170"/>
      <c r="J69" s="171">
        <f>J444</f>
        <v>0</v>
      </c>
      <c r="K69" s="168"/>
      <c r="L69" s="172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7"/>
      <c r="C70" s="168"/>
      <c r="D70" s="169" t="s">
        <v>97</v>
      </c>
      <c r="E70" s="170"/>
      <c r="F70" s="170"/>
      <c r="G70" s="170"/>
      <c r="H70" s="170"/>
      <c r="I70" s="170"/>
      <c r="J70" s="171">
        <f>J452</f>
        <v>0</v>
      </c>
      <c r="K70" s="168"/>
      <c r="L70" s="172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1"/>
      <c r="C71" s="162"/>
      <c r="D71" s="163" t="s">
        <v>98</v>
      </c>
      <c r="E71" s="164"/>
      <c r="F71" s="164"/>
      <c r="G71" s="164"/>
      <c r="H71" s="164"/>
      <c r="I71" s="164"/>
      <c r="J71" s="165">
        <f>J519</f>
        <v>0</v>
      </c>
      <c r="K71" s="162"/>
      <c r="L71" s="16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67"/>
      <c r="C72" s="168"/>
      <c r="D72" s="169" t="s">
        <v>99</v>
      </c>
      <c r="E72" s="170"/>
      <c r="F72" s="170"/>
      <c r="G72" s="170"/>
      <c r="H72" s="170"/>
      <c r="I72" s="170"/>
      <c r="J72" s="171">
        <f>J520</f>
        <v>0</v>
      </c>
      <c r="K72" s="168"/>
      <c r="L72" s="172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1"/>
      <c r="C73" s="162"/>
      <c r="D73" s="163" t="s">
        <v>100</v>
      </c>
      <c r="E73" s="164"/>
      <c r="F73" s="164"/>
      <c r="G73" s="164"/>
      <c r="H73" s="164"/>
      <c r="I73" s="164"/>
      <c r="J73" s="165">
        <f>J525</f>
        <v>0</v>
      </c>
      <c r="K73" s="162"/>
      <c r="L73" s="16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1"/>
      <c r="C74" s="162"/>
      <c r="D74" s="163" t="s">
        <v>101</v>
      </c>
      <c r="E74" s="164"/>
      <c r="F74" s="164"/>
      <c r="G74" s="164"/>
      <c r="H74" s="164"/>
      <c r="I74" s="164"/>
      <c r="J74" s="165">
        <f>J537</f>
        <v>0</v>
      </c>
      <c r="K74" s="162"/>
      <c r="L74" s="16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67"/>
      <c r="C75" s="168"/>
      <c r="D75" s="169" t="s">
        <v>102</v>
      </c>
      <c r="E75" s="170"/>
      <c r="F75" s="170"/>
      <c r="G75" s="170"/>
      <c r="H75" s="170"/>
      <c r="I75" s="170"/>
      <c r="J75" s="171">
        <f>J538</f>
        <v>0</v>
      </c>
      <c r="K75" s="168"/>
      <c r="L75" s="172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7"/>
      <c r="C76" s="168"/>
      <c r="D76" s="169" t="s">
        <v>103</v>
      </c>
      <c r="E76" s="170"/>
      <c r="F76" s="170"/>
      <c r="G76" s="170"/>
      <c r="H76" s="170"/>
      <c r="I76" s="170"/>
      <c r="J76" s="171">
        <f>J541</f>
        <v>0</v>
      </c>
      <c r="K76" s="168"/>
      <c r="L76" s="172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7"/>
      <c r="C77" s="168"/>
      <c r="D77" s="169" t="s">
        <v>104</v>
      </c>
      <c r="E77" s="170"/>
      <c r="F77" s="170"/>
      <c r="G77" s="170"/>
      <c r="H77" s="170"/>
      <c r="I77" s="170"/>
      <c r="J77" s="171">
        <f>J544</f>
        <v>0</v>
      </c>
      <c r="K77" s="168"/>
      <c r="L77" s="172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2" customFormat="1" ht="21.84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13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3" s="2" customFormat="1" ht="6.96" customHeight="1">
      <c r="A83" s="41"/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13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24.96" customHeight="1">
      <c r="A84" s="41"/>
      <c r="B84" s="42"/>
      <c r="C84" s="26" t="s">
        <v>105</v>
      </c>
      <c r="D84" s="43"/>
      <c r="E84" s="43"/>
      <c r="F84" s="43"/>
      <c r="G84" s="43"/>
      <c r="H84" s="43"/>
      <c r="I84" s="43"/>
      <c r="J84" s="43"/>
      <c r="K84" s="43"/>
      <c r="L84" s="13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16</v>
      </c>
      <c r="D86" s="43"/>
      <c r="E86" s="43"/>
      <c r="F86" s="43"/>
      <c r="G86" s="43"/>
      <c r="H86" s="43"/>
      <c r="I86" s="43"/>
      <c r="J86" s="43"/>
      <c r="K86" s="43"/>
      <c r="L86" s="13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E7</f>
        <v>Oprava havarijního stavu tkáňové banky</v>
      </c>
      <c r="F87" s="43"/>
      <c r="G87" s="43"/>
      <c r="H87" s="43"/>
      <c r="I87" s="43"/>
      <c r="J87" s="43"/>
      <c r="K87" s="43"/>
      <c r="L87" s="13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F10</f>
        <v>FN Olomouc</v>
      </c>
      <c r="G89" s="43"/>
      <c r="H89" s="43"/>
      <c r="I89" s="35" t="s">
        <v>23</v>
      </c>
      <c r="J89" s="75" t="str">
        <f>IF(J10="","",J10)</f>
        <v>30. 8. 2024</v>
      </c>
      <c r="K89" s="43"/>
      <c r="L89" s="13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E13</f>
        <v xml:space="preserve"> </v>
      </c>
      <c r="G91" s="43"/>
      <c r="H91" s="43"/>
      <c r="I91" s="35" t="s">
        <v>31</v>
      </c>
      <c r="J91" s="39" t="str">
        <f>E19</f>
        <v xml:space="preserve"> </v>
      </c>
      <c r="K91" s="43"/>
      <c r="L91" s="13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29</v>
      </c>
      <c r="D92" s="43"/>
      <c r="E92" s="43"/>
      <c r="F92" s="30" t="str">
        <f>IF(E16="","",E16)</f>
        <v>Vyplň údaj</v>
      </c>
      <c r="G92" s="43"/>
      <c r="H92" s="43"/>
      <c r="I92" s="35" t="s">
        <v>33</v>
      </c>
      <c r="J92" s="39" t="str">
        <f>E22</f>
        <v xml:space="preserve"> </v>
      </c>
      <c r="K92" s="43"/>
      <c r="L92" s="13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3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73"/>
      <c r="B94" s="174"/>
      <c r="C94" s="175" t="s">
        <v>106</v>
      </c>
      <c r="D94" s="176" t="s">
        <v>55</v>
      </c>
      <c r="E94" s="176" t="s">
        <v>51</v>
      </c>
      <c r="F94" s="176" t="s">
        <v>52</v>
      </c>
      <c r="G94" s="176" t="s">
        <v>107</v>
      </c>
      <c r="H94" s="176" t="s">
        <v>108</v>
      </c>
      <c r="I94" s="176" t="s">
        <v>109</v>
      </c>
      <c r="J94" s="177" t="s">
        <v>81</v>
      </c>
      <c r="K94" s="178" t="s">
        <v>110</v>
      </c>
      <c r="L94" s="179"/>
      <c r="M94" s="95" t="s">
        <v>19</v>
      </c>
      <c r="N94" s="96" t="s">
        <v>40</v>
      </c>
      <c r="O94" s="96" t="s">
        <v>111</v>
      </c>
      <c r="P94" s="96" t="s">
        <v>112</v>
      </c>
      <c r="Q94" s="96" t="s">
        <v>113</v>
      </c>
      <c r="R94" s="96" t="s">
        <v>114</v>
      </c>
      <c r="S94" s="96" t="s">
        <v>115</v>
      </c>
      <c r="T94" s="97" t="s">
        <v>116</v>
      </c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</row>
    <row r="95" s="2" customFormat="1" ht="22.8" customHeight="1">
      <c r="A95" s="41"/>
      <c r="B95" s="42"/>
      <c r="C95" s="102" t="s">
        <v>117</v>
      </c>
      <c r="D95" s="43"/>
      <c r="E95" s="43"/>
      <c r="F95" s="43"/>
      <c r="G95" s="43"/>
      <c r="H95" s="43"/>
      <c r="I95" s="43"/>
      <c r="J95" s="180">
        <f>BK95</f>
        <v>0</v>
      </c>
      <c r="K95" s="43"/>
      <c r="L95" s="47"/>
      <c r="M95" s="98"/>
      <c r="N95" s="181"/>
      <c r="O95" s="99"/>
      <c r="P95" s="182">
        <f>P96+P232+P519+P525+P537</f>
        <v>0</v>
      </c>
      <c r="Q95" s="99"/>
      <c r="R95" s="182">
        <f>R96+R232+R519+R525+R537</f>
        <v>12.396552280000002</v>
      </c>
      <c r="S95" s="99"/>
      <c r="T95" s="183">
        <f>T96+T232+T519+T525+T537</f>
        <v>2.80461151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69</v>
      </c>
      <c r="AU95" s="20" t="s">
        <v>82</v>
      </c>
      <c r="BK95" s="184">
        <f>BK96+BK232+BK519+BK525+BK537</f>
        <v>0</v>
      </c>
    </row>
    <row r="96" s="12" customFormat="1" ht="25.92" customHeight="1">
      <c r="A96" s="12"/>
      <c r="B96" s="185"/>
      <c r="C96" s="186"/>
      <c r="D96" s="187" t="s">
        <v>69</v>
      </c>
      <c r="E96" s="188" t="s">
        <v>118</v>
      </c>
      <c r="F96" s="188" t="s">
        <v>119</v>
      </c>
      <c r="G96" s="186"/>
      <c r="H96" s="186"/>
      <c r="I96" s="189"/>
      <c r="J96" s="190">
        <f>BK96</f>
        <v>0</v>
      </c>
      <c r="K96" s="186"/>
      <c r="L96" s="191"/>
      <c r="M96" s="192"/>
      <c r="N96" s="193"/>
      <c r="O96" s="193"/>
      <c r="P96" s="194">
        <f>P97+P177+P211+P229</f>
        <v>0</v>
      </c>
      <c r="Q96" s="193"/>
      <c r="R96" s="194">
        <f>R97+R177+R211+R229</f>
        <v>8.8169925100000022</v>
      </c>
      <c r="S96" s="193"/>
      <c r="T96" s="195">
        <f>T97+T177+T211+T229</f>
        <v>1.3736032599999999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6" t="s">
        <v>75</v>
      </c>
      <c r="AT96" s="197" t="s">
        <v>69</v>
      </c>
      <c r="AU96" s="197" t="s">
        <v>70</v>
      </c>
      <c r="AY96" s="196" t="s">
        <v>120</v>
      </c>
      <c r="BK96" s="198">
        <f>BK97+BK177+BK211+BK229</f>
        <v>0</v>
      </c>
    </row>
    <row r="97" s="12" customFormat="1" ht="22.8" customHeight="1">
      <c r="A97" s="12"/>
      <c r="B97" s="185"/>
      <c r="C97" s="186"/>
      <c r="D97" s="187" t="s">
        <v>69</v>
      </c>
      <c r="E97" s="199" t="s">
        <v>121</v>
      </c>
      <c r="F97" s="199" t="s">
        <v>122</v>
      </c>
      <c r="G97" s="186"/>
      <c r="H97" s="186"/>
      <c r="I97" s="189"/>
      <c r="J97" s="200">
        <f>BK97</f>
        <v>0</v>
      </c>
      <c r="K97" s="186"/>
      <c r="L97" s="191"/>
      <c r="M97" s="192"/>
      <c r="N97" s="193"/>
      <c r="O97" s="193"/>
      <c r="P97" s="194">
        <f>SUM(P98:P176)</f>
        <v>0</v>
      </c>
      <c r="Q97" s="193"/>
      <c r="R97" s="194">
        <f>SUM(R98:R176)</f>
        <v>8.8123236700000014</v>
      </c>
      <c r="S97" s="193"/>
      <c r="T97" s="195">
        <f>SUM(T98:T176)</f>
        <v>0.0070032600000000007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6" t="s">
        <v>75</v>
      </c>
      <c r="AT97" s="197" t="s">
        <v>69</v>
      </c>
      <c r="AU97" s="197" t="s">
        <v>75</v>
      </c>
      <c r="AY97" s="196" t="s">
        <v>120</v>
      </c>
      <c r="BK97" s="198">
        <f>SUM(BK98:BK176)</f>
        <v>0</v>
      </c>
    </row>
    <row r="98" s="2" customFormat="1" ht="24.15" customHeight="1">
      <c r="A98" s="41"/>
      <c r="B98" s="42"/>
      <c r="C98" s="201" t="s">
        <v>123</v>
      </c>
      <c r="D98" s="201" t="s">
        <v>124</v>
      </c>
      <c r="E98" s="202" t="s">
        <v>125</v>
      </c>
      <c r="F98" s="203" t="s">
        <v>126</v>
      </c>
      <c r="G98" s="204" t="s">
        <v>127</v>
      </c>
      <c r="H98" s="205">
        <v>65.146000000000001</v>
      </c>
      <c r="I98" s="206"/>
      <c r="J98" s="207">
        <f>ROUND(I98*H98,2)</f>
        <v>0</v>
      </c>
      <c r="K98" s="208"/>
      <c r="L98" s="47"/>
      <c r="M98" s="209" t="s">
        <v>19</v>
      </c>
      <c r="N98" s="210" t="s">
        <v>41</v>
      </c>
      <c r="O98" s="87"/>
      <c r="P98" s="211">
        <f>O98*H98</f>
        <v>0</v>
      </c>
      <c r="Q98" s="211">
        <v>0.0043800000000000002</v>
      </c>
      <c r="R98" s="211">
        <f>Q98*H98</f>
        <v>0.28533948000000003</v>
      </c>
      <c r="S98" s="211">
        <v>0</v>
      </c>
      <c r="T98" s="212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3" t="s">
        <v>128</v>
      </c>
      <c r="AT98" s="213" t="s">
        <v>124</v>
      </c>
      <c r="AU98" s="213" t="s">
        <v>77</v>
      </c>
      <c r="AY98" s="20" t="s">
        <v>120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20" t="s">
        <v>75</v>
      </c>
      <c r="BK98" s="214">
        <f>ROUND(I98*H98,2)</f>
        <v>0</v>
      </c>
      <c r="BL98" s="20" t="s">
        <v>128</v>
      </c>
      <c r="BM98" s="213" t="s">
        <v>129</v>
      </c>
    </row>
    <row r="99" s="2" customFormat="1">
      <c r="A99" s="41"/>
      <c r="B99" s="42"/>
      <c r="C99" s="43"/>
      <c r="D99" s="215" t="s">
        <v>130</v>
      </c>
      <c r="E99" s="43"/>
      <c r="F99" s="216" t="s">
        <v>131</v>
      </c>
      <c r="G99" s="43"/>
      <c r="H99" s="43"/>
      <c r="I99" s="217"/>
      <c r="J99" s="43"/>
      <c r="K99" s="43"/>
      <c r="L99" s="47"/>
      <c r="M99" s="218"/>
      <c r="N99" s="219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130</v>
      </c>
      <c r="AU99" s="20" t="s">
        <v>77</v>
      </c>
    </row>
    <row r="100" s="13" customFormat="1">
      <c r="A100" s="13"/>
      <c r="B100" s="220"/>
      <c r="C100" s="221"/>
      <c r="D100" s="222" t="s">
        <v>132</v>
      </c>
      <c r="E100" s="223" t="s">
        <v>19</v>
      </c>
      <c r="F100" s="224" t="s">
        <v>133</v>
      </c>
      <c r="G100" s="221"/>
      <c r="H100" s="225">
        <v>65.146000000000001</v>
      </c>
      <c r="I100" s="226"/>
      <c r="J100" s="221"/>
      <c r="K100" s="221"/>
      <c r="L100" s="227"/>
      <c r="M100" s="228"/>
      <c r="N100" s="229"/>
      <c r="O100" s="229"/>
      <c r="P100" s="229"/>
      <c r="Q100" s="229"/>
      <c r="R100" s="229"/>
      <c r="S100" s="229"/>
      <c r="T100" s="23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1" t="s">
        <v>132</v>
      </c>
      <c r="AU100" s="231" t="s">
        <v>77</v>
      </c>
      <c r="AV100" s="13" t="s">
        <v>77</v>
      </c>
      <c r="AW100" s="13" t="s">
        <v>32</v>
      </c>
      <c r="AX100" s="13" t="s">
        <v>75</v>
      </c>
      <c r="AY100" s="231" t="s">
        <v>120</v>
      </c>
    </row>
    <row r="101" s="2" customFormat="1" ht="24.15" customHeight="1">
      <c r="A101" s="41"/>
      <c r="B101" s="42"/>
      <c r="C101" s="201" t="s">
        <v>134</v>
      </c>
      <c r="D101" s="201" t="s">
        <v>124</v>
      </c>
      <c r="E101" s="202" t="s">
        <v>135</v>
      </c>
      <c r="F101" s="203" t="s">
        <v>136</v>
      </c>
      <c r="G101" s="204" t="s">
        <v>127</v>
      </c>
      <c r="H101" s="205">
        <v>65.146000000000001</v>
      </c>
      <c r="I101" s="206"/>
      <c r="J101" s="207">
        <f>ROUND(I101*H101,2)</f>
        <v>0</v>
      </c>
      <c r="K101" s="208"/>
      <c r="L101" s="47"/>
      <c r="M101" s="209" t="s">
        <v>19</v>
      </c>
      <c r="N101" s="210" t="s">
        <v>41</v>
      </c>
      <c r="O101" s="87"/>
      <c r="P101" s="211">
        <f>O101*H101</f>
        <v>0</v>
      </c>
      <c r="Q101" s="211">
        <v>0.0178</v>
      </c>
      <c r="R101" s="211">
        <f>Q101*H101</f>
        <v>1.1595987999999999</v>
      </c>
      <c r="S101" s="211">
        <v>0</v>
      </c>
      <c r="T101" s="212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3" t="s">
        <v>128</v>
      </c>
      <c r="AT101" s="213" t="s">
        <v>124</v>
      </c>
      <c r="AU101" s="213" t="s">
        <v>77</v>
      </c>
      <c r="AY101" s="20" t="s">
        <v>120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20" t="s">
        <v>75</v>
      </c>
      <c r="BK101" s="214">
        <f>ROUND(I101*H101,2)</f>
        <v>0</v>
      </c>
      <c r="BL101" s="20" t="s">
        <v>128</v>
      </c>
      <c r="BM101" s="213" t="s">
        <v>137</v>
      </c>
    </row>
    <row r="102" s="2" customFormat="1">
      <c r="A102" s="41"/>
      <c r="B102" s="42"/>
      <c r="C102" s="43"/>
      <c r="D102" s="215" t="s">
        <v>130</v>
      </c>
      <c r="E102" s="43"/>
      <c r="F102" s="216" t="s">
        <v>138</v>
      </c>
      <c r="G102" s="43"/>
      <c r="H102" s="43"/>
      <c r="I102" s="217"/>
      <c r="J102" s="43"/>
      <c r="K102" s="43"/>
      <c r="L102" s="47"/>
      <c r="M102" s="218"/>
      <c r="N102" s="219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130</v>
      </c>
      <c r="AU102" s="20" t="s">
        <v>77</v>
      </c>
    </row>
    <row r="103" s="14" customFormat="1">
      <c r="A103" s="14"/>
      <c r="B103" s="232"/>
      <c r="C103" s="233"/>
      <c r="D103" s="222" t="s">
        <v>132</v>
      </c>
      <c r="E103" s="234" t="s">
        <v>19</v>
      </c>
      <c r="F103" s="235" t="s">
        <v>139</v>
      </c>
      <c r="G103" s="233"/>
      <c r="H103" s="234" t="s">
        <v>19</v>
      </c>
      <c r="I103" s="236"/>
      <c r="J103" s="233"/>
      <c r="K103" s="233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132</v>
      </c>
      <c r="AU103" s="241" t="s">
        <v>77</v>
      </c>
      <c r="AV103" s="14" t="s">
        <v>75</v>
      </c>
      <c r="AW103" s="14" t="s">
        <v>32</v>
      </c>
      <c r="AX103" s="14" t="s">
        <v>70</v>
      </c>
      <c r="AY103" s="241" t="s">
        <v>120</v>
      </c>
    </row>
    <row r="104" s="13" customFormat="1">
      <c r="A104" s="13"/>
      <c r="B104" s="220"/>
      <c r="C104" s="221"/>
      <c r="D104" s="222" t="s">
        <v>132</v>
      </c>
      <c r="E104" s="223" t="s">
        <v>19</v>
      </c>
      <c r="F104" s="224" t="s">
        <v>140</v>
      </c>
      <c r="G104" s="221"/>
      <c r="H104" s="225">
        <v>20.963000000000001</v>
      </c>
      <c r="I104" s="226"/>
      <c r="J104" s="221"/>
      <c r="K104" s="221"/>
      <c r="L104" s="227"/>
      <c r="M104" s="228"/>
      <c r="N104" s="229"/>
      <c r="O104" s="229"/>
      <c r="P104" s="229"/>
      <c r="Q104" s="229"/>
      <c r="R104" s="229"/>
      <c r="S104" s="229"/>
      <c r="T104" s="23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1" t="s">
        <v>132</v>
      </c>
      <c r="AU104" s="231" t="s">
        <v>77</v>
      </c>
      <c r="AV104" s="13" t="s">
        <v>77</v>
      </c>
      <c r="AW104" s="13" t="s">
        <v>32</v>
      </c>
      <c r="AX104" s="13" t="s">
        <v>70</v>
      </c>
      <c r="AY104" s="231" t="s">
        <v>120</v>
      </c>
    </row>
    <row r="105" s="14" customFormat="1">
      <c r="A105" s="14"/>
      <c r="B105" s="232"/>
      <c r="C105" s="233"/>
      <c r="D105" s="222" t="s">
        <v>132</v>
      </c>
      <c r="E105" s="234" t="s">
        <v>19</v>
      </c>
      <c r="F105" s="235" t="s">
        <v>141</v>
      </c>
      <c r="G105" s="233"/>
      <c r="H105" s="234" t="s">
        <v>19</v>
      </c>
      <c r="I105" s="236"/>
      <c r="J105" s="233"/>
      <c r="K105" s="233"/>
      <c r="L105" s="237"/>
      <c r="M105" s="238"/>
      <c r="N105" s="239"/>
      <c r="O105" s="239"/>
      <c r="P105" s="239"/>
      <c r="Q105" s="239"/>
      <c r="R105" s="239"/>
      <c r="S105" s="239"/>
      <c r="T105" s="24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1" t="s">
        <v>132</v>
      </c>
      <c r="AU105" s="241" t="s">
        <v>77</v>
      </c>
      <c r="AV105" s="14" t="s">
        <v>75</v>
      </c>
      <c r="AW105" s="14" t="s">
        <v>32</v>
      </c>
      <c r="AX105" s="14" t="s">
        <v>70</v>
      </c>
      <c r="AY105" s="241" t="s">
        <v>120</v>
      </c>
    </row>
    <row r="106" s="13" customFormat="1">
      <c r="A106" s="13"/>
      <c r="B106" s="220"/>
      <c r="C106" s="221"/>
      <c r="D106" s="222" t="s">
        <v>132</v>
      </c>
      <c r="E106" s="223" t="s">
        <v>19</v>
      </c>
      <c r="F106" s="224" t="s">
        <v>142</v>
      </c>
      <c r="G106" s="221"/>
      <c r="H106" s="225">
        <v>21.93</v>
      </c>
      <c r="I106" s="226"/>
      <c r="J106" s="221"/>
      <c r="K106" s="221"/>
      <c r="L106" s="227"/>
      <c r="M106" s="228"/>
      <c r="N106" s="229"/>
      <c r="O106" s="229"/>
      <c r="P106" s="229"/>
      <c r="Q106" s="229"/>
      <c r="R106" s="229"/>
      <c r="S106" s="229"/>
      <c r="T106" s="23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1" t="s">
        <v>132</v>
      </c>
      <c r="AU106" s="231" t="s">
        <v>77</v>
      </c>
      <c r="AV106" s="13" t="s">
        <v>77</v>
      </c>
      <c r="AW106" s="13" t="s">
        <v>32</v>
      </c>
      <c r="AX106" s="13" t="s">
        <v>70</v>
      </c>
      <c r="AY106" s="231" t="s">
        <v>120</v>
      </c>
    </row>
    <row r="107" s="14" customFormat="1">
      <c r="A107" s="14"/>
      <c r="B107" s="232"/>
      <c r="C107" s="233"/>
      <c r="D107" s="222" t="s">
        <v>132</v>
      </c>
      <c r="E107" s="234" t="s">
        <v>19</v>
      </c>
      <c r="F107" s="235" t="s">
        <v>143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1" t="s">
        <v>132</v>
      </c>
      <c r="AU107" s="241" t="s">
        <v>77</v>
      </c>
      <c r="AV107" s="14" t="s">
        <v>75</v>
      </c>
      <c r="AW107" s="14" t="s">
        <v>32</v>
      </c>
      <c r="AX107" s="14" t="s">
        <v>70</v>
      </c>
      <c r="AY107" s="241" t="s">
        <v>120</v>
      </c>
    </row>
    <row r="108" s="13" customFormat="1">
      <c r="A108" s="13"/>
      <c r="B108" s="220"/>
      <c r="C108" s="221"/>
      <c r="D108" s="222" t="s">
        <v>132</v>
      </c>
      <c r="E108" s="223" t="s">
        <v>19</v>
      </c>
      <c r="F108" s="224" t="s">
        <v>144</v>
      </c>
      <c r="G108" s="221"/>
      <c r="H108" s="225">
        <v>22.253</v>
      </c>
      <c r="I108" s="226"/>
      <c r="J108" s="221"/>
      <c r="K108" s="221"/>
      <c r="L108" s="227"/>
      <c r="M108" s="228"/>
      <c r="N108" s="229"/>
      <c r="O108" s="229"/>
      <c r="P108" s="229"/>
      <c r="Q108" s="229"/>
      <c r="R108" s="229"/>
      <c r="S108" s="229"/>
      <c r="T108" s="23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1" t="s">
        <v>132</v>
      </c>
      <c r="AU108" s="231" t="s">
        <v>77</v>
      </c>
      <c r="AV108" s="13" t="s">
        <v>77</v>
      </c>
      <c r="AW108" s="13" t="s">
        <v>32</v>
      </c>
      <c r="AX108" s="13" t="s">
        <v>70</v>
      </c>
      <c r="AY108" s="231" t="s">
        <v>120</v>
      </c>
    </row>
    <row r="109" s="15" customFormat="1">
      <c r="A109" s="15"/>
      <c r="B109" s="242"/>
      <c r="C109" s="243"/>
      <c r="D109" s="222" t="s">
        <v>132</v>
      </c>
      <c r="E109" s="244" t="s">
        <v>19</v>
      </c>
      <c r="F109" s="245" t="s">
        <v>145</v>
      </c>
      <c r="G109" s="243"/>
      <c r="H109" s="246">
        <v>65.146000000000001</v>
      </c>
      <c r="I109" s="247"/>
      <c r="J109" s="243"/>
      <c r="K109" s="243"/>
      <c r="L109" s="248"/>
      <c r="M109" s="249"/>
      <c r="N109" s="250"/>
      <c r="O109" s="250"/>
      <c r="P109" s="250"/>
      <c r="Q109" s="250"/>
      <c r="R109" s="250"/>
      <c r="S109" s="250"/>
      <c r="T109" s="251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2" t="s">
        <v>132</v>
      </c>
      <c r="AU109" s="252" t="s">
        <v>77</v>
      </c>
      <c r="AV109" s="15" t="s">
        <v>128</v>
      </c>
      <c r="AW109" s="15" t="s">
        <v>32</v>
      </c>
      <c r="AX109" s="15" t="s">
        <v>75</v>
      </c>
      <c r="AY109" s="252" t="s">
        <v>120</v>
      </c>
    </row>
    <row r="110" s="2" customFormat="1" ht="24.15" customHeight="1">
      <c r="A110" s="41"/>
      <c r="B110" s="42"/>
      <c r="C110" s="201" t="s">
        <v>146</v>
      </c>
      <c r="D110" s="201" t="s">
        <v>124</v>
      </c>
      <c r="E110" s="202" t="s">
        <v>147</v>
      </c>
      <c r="F110" s="203" t="s">
        <v>148</v>
      </c>
      <c r="G110" s="204" t="s">
        <v>127</v>
      </c>
      <c r="H110" s="205">
        <v>301.81999999999999</v>
      </c>
      <c r="I110" s="206"/>
      <c r="J110" s="207">
        <f>ROUND(I110*H110,2)</f>
        <v>0</v>
      </c>
      <c r="K110" s="208"/>
      <c r="L110" s="47"/>
      <c r="M110" s="209" t="s">
        <v>19</v>
      </c>
      <c r="N110" s="210" t="s">
        <v>41</v>
      </c>
      <c r="O110" s="87"/>
      <c r="P110" s="211">
        <f>O110*H110</f>
        <v>0</v>
      </c>
      <c r="Q110" s="211">
        <v>0.0043800000000000002</v>
      </c>
      <c r="R110" s="211">
        <f>Q110*H110</f>
        <v>1.3219716000000001</v>
      </c>
      <c r="S110" s="211">
        <v>0</v>
      </c>
      <c r="T110" s="212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3" t="s">
        <v>128</v>
      </c>
      <c r="AT110" s="213" t="s">
        <v>124</v>
      </c>
      <c r="AU110" s="213" t="s">
        <v>77</v>
      </c>
      <c r="AY110" s="20" t="s">
        <v>120</v>
      </c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20" t="s">
        <v>75</v>
      </c>
      <c r="BK110" s="214">
        <f>ROUND(I110*H110,2)</f>
        <v>0</v>
      </c>
      <c r="BL110" s="20" t="s">
        <v>128</v>
      </c>
      <c r="BM110" s="213" t="s">
        <v>149</v>
      </c>
    </row>
    <row r="111" s="2" customFormat="1">
      <c r="A111" s="41"/>
      <c r="B111" s="42"/>
      <c r="C111" s="43"/>
      <c r="D111" s="215" t="s">
        <v>130</v>
      </c>
      <c r="E111" s="43"/>
      <c r="F111" s="216" t="s">
        <v>150</v>
      </c>
      <c r="G111" s="43"/>
      <c r="H111" s="43"/>
      <c r="I111" s="217"/>
      <c r="J111" s="43"/>
      <c r="K111" s="43"/>
      <c r="L111" s="47"/>
      <c r="M111" s="218"/>
      <c r="N111" s="219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130</v>
      </c>
      <c r="AU111" s="20" t="s">
        <v>77</v>
      </c>
    </row>
    <row r="112" s="13" customFormat="1">
      <c r="A112" s="13"/>
      <c r="B112" s="220"/>
      <c r="C112" s="221"/>
      <c r="D112" s="222" t="s">
        <v>132</v>
      </c>
      <c r="E112" s="223" t="s">
        <v>19</v>
      </c>
      <c r="F112" s="224" t="s">
        <v>151</v>
      </c>
      <c r="G112" s="221"/>
      <c r="H112" s="225">
        <v>301.81999999999999</v>
      </c>
      <c r="I112" s="226"/>
      <c r="J112" s="221"/>
      <c r="K112" s="221"/>
      <c r="L112" s="227"/>
      <c r="M112" s="228"/>
      <c r="N112" s="229"/>
      <c r="O112" s="229"/>
      <c r="P112" s="229"/>
      <c r="Q112" s="229"/>
      <c r="R112" s="229"/>
      <c r="S112" s="229"/>
      <c r="T112" s="23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1" t="s">
        <v>132</v>
      </c>
      <c r="AU112" s="231" t="s">
        <v>77</v>
      </c>
      <c r="AV112" s="13" t="s">
        <v>77</v>
      </c>
      <c r="AW112" s="13" t="s">
        <v>32</v>
      </c>
      <c r="AX112" s="13" t="s">
        <v>75</v>
      </c>
      <c r="AY112" s="231" t="s">
        <v>120</v>
      </c>
    </row>
    <row r="113" s="2" customFormat="1" ht="16.5" customHeight="1">
      <c r="A113" s="41"/>
      <c r="B113" s="42"/>
      <c r="C113" s="201" t="s">
        <v>152</v>
      </c>
      <c r="D113" s="201" t="s">
        <v>124</v>
      </c>
      <c r="E113" s="202" t="s">
        <v>153</v>
      </c>
      <c r="F113" s="203" t="s">
        <v>154</v>
      </c>
      <c r="G113" s="204" t="s">
        <v>127</v>
      </c>
      <c r="H113" s="205">
        <v>316.61000000000001</v>
      </c>
      <c r="I113" s="206"/>
      <c r="J113" s="207">
        <f>ROUND(I113*H113,2)</f>
        <v>0</v>
      </c>
      <c r="K113" s="208"/>
      <c r="L113" s="47"/>
      <c r="M113" s="209" t="s">
        <v>19</v>
      </c>
      <c r="N113" s="210" t="s">
        <v>41</v>
      </c>
      <c r="O113" s="87"/>
      <c r="P113" s="211">
        <f>O113*H113</f>
        <v>0</v>
      </c>
      <c r="Q113" s="211">
        <v>0.0030000000000000001</v>
      </c>
      <c r="R113" s="211">
        <f>Q113*H113</f>
        <v>0.94983000000000006</v>
      </c>
      <c r="S113" s="211">
        <v>0</v>
      </c>
      <c r="T113" s="212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3" t="s">
        <v>128</v>
      </c>
      <c r="AT113" s="213" t="s">
        <v>124</v>
      </c>
      <c r="AU113" s="213" t="s">
        <v>77</v>
      </c>
      <c r="AY113" s="20" t="s">
        <v>120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20" t="s">
        <v>75</v>
      </c>
      <c r="BK113" s="214">
        <f>ROUND(I113*H113,2)</f>
        <v>0</v>
      </c>
      <c r="BL113" s="20" t="s">
        <v>128</v>
      </c>
      <c r="BM113" s="213" t="s">
        <v>155</v>
      </c>
    </row>
    <row r="114" s="2" customFormat="1">
      <c r="A114" s="41"/>
      <c r="B114" s="42"/>
      <c r="C114" s="43"/>
      <c r="D114" s="215" t="s">
        <v>130</v>
      </c>
      <c r="E114" s="43"/>
      <c r="F114" s="216" t="s">
        <v>156</v>
      </c>
      <c r="G114" s="43"/>
      <c r="H114" s="43"/>
      <c r="I114" s="217"/>
      <c r="J114" s="43"/>
      <c r="K114" s="43"/>
      <c r="L114" s="47"/>
      <c r="M114" s="218"/>
      <c r="N114" s="219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130</v>
      </c>
      <c r="AU114" s="20" t="s">
        <v>77</v>
      </c>
    </row>
    <row r="115" s="14" customFormat="1">
      <c r="A115" s="14"/>
      <c r="B115" s="232"/>
      <c r="C115" s="233"/>
      <c r="D115" s="222" t="s">
        <v>132</v>
      </c>
      <c r="E115" s="234" t="s">
        <v>19</v>
      </c>
      <c r="F115" s="235" t="s">
        <v>157</v>
      </c>
      <c r="G115" s="233"/>
      <c r="H115" s="234" t="s">
        <v>19</v>
      </c>
      <c r="I115" s="236"/>
      <c r="J115" s="233"/>
      <c r="K115" s="233"/>
      <c r="L115" s="237"/>
      <c r="M115" s="238"/>
      <c r="N115" s="239"/>
      <c r="O115" s="239"/>
      <c r="P115" s="239"/>
      <c r="Q115" s="239"/>
      <c r="R115" s="239"/>
      <c r="S115" s="239"/>
      <c r="T115" s="24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1" t="s">
        <v>132</v>
      </c>
      <c r="AU115" s="241" t="s">
        <v>77</v>
      </c>
      <c r="AV115" s="14" t="s">
        <v>75</v>
      </c>
      <c r="AW115" s="14" t="s">
        <v>32</v>
      </c>
      <c r="AX115" s="14" t="s">
        <v>70</v>
      </c>
      <c r="AY115" s="241" t="s">
        <v>120</v>
      </c>
    </row>
    <row r="116" s="13" customFormat="1">
      <c r="A116" s="13"/>
      <c r="B116" s="220"/>
      <c r="C116" s="221"/>
      <c r="D116" s="222" t="s">
        <v>132</v>
      </c>
      <c r="E116" s="223" t="s">
        <v>19</v>
      </c>
      <c r="F116" s="224" t="s">
        <v>158</v>
      </c>
      <c r="G116" s="221"/>
      <c r="H116" s="225">
        <v>14.789999999999999</v>
      </c>
      <c r="I116" s="226"/>
      <c r="J116" s="221"/>
      <c r="K116" s="221"/>
      <c r="L116" s="227"/>
      <c r="M116" s="228"/>
      <c r="N116" s="229"/>
      <c r="O116" s="229"/>
      <c r="P116" s="229"/>
      <c r="Q116" s="229"/>
      <c r="R116" s="229"/>
      <c r="S116" s="229"/>
      <c r="T116" s="23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1" t="s">
        <v>132</v>
      </c>
      <c r="AU116" s="231" t="s">
        <v>77</v>
      </c>
      <c r="AV116" s="13" t="s">
        <v>77</v>
      </c>
      <c r="AW116" s="13" t="s">
        <v>32</v>
      </c>
      <c r="AX116" s="13" t="s">
        <v>70</v>
      </c>
      <c r="AY116" s="231" t="s">
        <v>120</v>
      </c>
    </row>
    <row r="117" s="14" customFormat="1">
      <c r="A117" s="14"/>
      <c r="B117" s="232"/>
      <c r="C117" s="233"/>
      <c r="D117" s="222" t="s">
        <v>132</v>
      </c>
      <c r="E117" s="234" t="s">
        <v>19</v>
      </c>
      <c r="F117" s="235" t="s">
        <v>159</v>
      </c>
      <c r="G117" s="233"/>
      <c r="H117" s="234" t="s">
        <v>19</v>
      </c>
      <c r="I117" s="236"/>
      <c r="J117" s="233"/>
      <c r="K117" s="233"/>
      <c r="L117" s="237"/>
      <c r="M117" s="238"/>
      <c r="N117" s="239"/>
      <c r="O117" s="239"/>
      <c r="P117" s="239"/>
      <c r="Q117" s="239"/>
      <c r="R117" s="239"/>
      <c r="S117" s="239"/>
      <c r="T117" s="24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1" t="s">
        <v>132</v>
      </c>
      <c r="AU117" s="241" t="s">
        <v>77</v>
      </c>
      <c r="AV117" s="14" t="s">
        <v>75</v>
      </c>
      <c r="AW117" s="14" t="s">
        <v>32</v>
      </c>
      <c r="AX117" s="14" t="s">
        <v>70</v>
      </c>
      <c r="AY117" s="241" t="s">
        <v>120</v>
      </c>
    </row>
    <row r="118" s="14" customFormat="1">
      <c r="A118" s="14"/>
      <c r="B118" s="232"/>
      <c r="C118" s="233"/>
      <c r="D118" s="222" t="s">
        <v>132</v>
      </c>
      <c r="E118" s="234" t="s">
        <v>19</v>
      </c>
      <c r="F118" s="235" t="s">
        <v>160</v>
      </c>
      <c r="G118" s="233"/>
      <c r="H118" s="234" t="s">
        <v>19</v>
      </c>
      <c r="I118" s="236"/>
      <c r="J118" s="233"/>
      <c r="K118" s="233"/>
      <c r="L118" s="237"/>
      <c r="M118" s="238"/>
      <c r="N118" s="239"/>
      <c r="O118" s="239"/>
      <c r="P118" s="239"/>
      <c r="Q118" s="239"/>
      <c r="R118" s="239"/>
      <c r="S118" s="239"/>
      <c r="T118" s="24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1" t="s">
        <v>132</v>
      </c>
      <c r="AU118" s="241" t="s">
        <v>77</v>
      </c>
      <c r="AV118" s="14" t="s">
        <v>75</v>
      </c>
      <c r="AW118" s="14" t="s">
        <v>32</v>
      </c>
      <c r="AX118" s="14" t="s">
        <v>70</v>
      </c>
      <c r="AY118" s="241" t="s">
        <v>120</v>
      </c>
    </row>
    <row r="119" s="13" customFormat="1">
      <c r="A119" s="13"/>
      <c r="B119" s="220"/>
      <c r="C119" s="221"/>
      <c r="D119" s="222" t="s">
        <v>132</v>
      </c>
      <c r="E119" s="223" t="s">
        <v>19</v>
      </c>
      <c r="F119" s="224" t="s">
        <v>161</v>
      </c>
      <c r="G119" s="221"/>
      <c r="H119" s="225">
        <v>47.299999999999997</v>
      </c>
      <c r="I119" s="226"/>
      <c r="J119" s="221"/>
      <c r="K119" s="221"/>
      <c r="L119" s="227"/>
      <c r="M119" s="228"/>
      <c r="N119" s="229"/>
      <c r="O119" s="229"/>
      <c r="P119" s="229"/>
      <c r="Q119" s="229"/>
      <c r="R119" s="229"/>
      <c r="S119" s="229"/>
      <c r="T119" s="23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1" t="s">
        <v>132</v>
      </c>
      <c r="AU119" s="231" t="s">
        <v>77</v>
      </c>
      <c r="AV119" s="13" t="s">
        <v>77</v>
      </c>
      <c r="AW119" s="13" t="s">
        <v>32</v>
      </c>
      <c r="AX119" s="13" t="s">
        <v>70</v>
      </c>
      <c r="AY119" s="231" t="s">
        <v>120</v>
      </c>
    </row>
    <row r="120" s="14" customFormat="1">
      <c r="A120" s="14"/>
      <c r="B120" s="232"/>
      <c r="C120" s="233"/>
      <c r="D120" s="222" t="s">
        <v>132</v>
      </c>
      <c r="E120" s="234" t="s">
        <v>19</v>
      </c>
      <c r="F120" s="235" t="s">
        <v>162</v>
      </c>
      <c r="G120" s="233"/>
      <c r="H120" s="234" t="s">
        <v>19</v>
      </c>
      <c r="I120" s="236"/>
      <c r="J120" s="233"/>
      <c r="K120" s="233"/>
      <c r="L120" s="237"/>
      <c r="M120" s="238"/>
      <c r="N120" s="239"/>
      <c r="O120" s="239"/>
      <c r="P120" s="239"/>
      <c r="Q120" s="239"/>
      <c r="R120" s="239"/>
      <c r="S120" s="239"/>
      <c r="T120" s="24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1" t="s">
        <v>132</v>
      </c>
      <c r="AU120" s="241" t="s">
        <v>77</v>
      </c>
      <c r="AV120" s="14" t="s">
        <v>75</v>
      </c>
      <c r="AW120" s="14" t="s">
        <v>32</v>
      </c>
      <c r="AX120" s="14" t="s">
        <v>70</v>
      </c>
      <c r="AY120" s="241" t="s">
        <v>120</v>
      </c>
    </row>
    <row r="121" s="13" customFormat="1">
      <c r="A121" s="13"/>
      <c r="B121" s="220"/>
      <c r="C121" s="221"/>
      <c r="D121" s="222" t="s">
        <v>132</v>
      </c>
      <c r="E121" s="223" t="s">
        <v>19</v>
      </c>
      <c r="F121" s="224" t="s">
        <v>163</v>
      </c>
      <c r="G121" s="221"/>
      <c r="H121" s="225">
        <v>21.219999999999999</v>
      </c>
      <c r="I121" s="226"/>
      <c r="J121" s="221"/>
      <c r="K121" s="221"/>
      <c r="L121" s="227"/>
      <c r="M121" s="228"/>
      <c r="N121" s="229"/>
      <c r="O121" s="229"/>
      <c r="P121" s="229"/>
      <c r="Q121" s="229"/>
      <c r="R121" s="229"/>
      <c r="S121" s="229"/>
      <c r="T121" s="23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1" t="s">
        <v>132</v>
      </c>
      <c r="AU121" s="231" t="s">
        <v>77</v>
      </c>
      <c r="AV121" s="13" t="s">
        <v>77</v>
      </c>
      <c r="AW121" s="13" t="s">
        <v>32</v>
      </c>
      <c r="AX121" s="13" t="s">
        <v>70</v>
      </c>
      <c r="AY121" s="231" t="s">
        <v>120</v>
      </c>
    </row>
    <row r="122" s="14" customFormat="1">
      <c r="A122" s="14"/>
      <c r="B122" s="232"/>
      <c r="C122" s="233"/>
      <c r="D122" s="222" t="s">
        <v>132</v>
      </c>
      <c r="E122" s="234" t="s">
        <v>19</v>
      </c>
      <c r="F122" s="235" t="s">
        <v>164</v>
      </c>
      <c r="G122" s="233"/>
      <c r="H122" s="234" t="s">
        <v>19</v>
      </c>
      <c r="I122" s="236"/>
      <c r="J122" s="233"/>
      <c r="K122" s="233"/>
      <c r="L122" s="237"/>
      <c r="M122" s="238"/>
      <c r="N122" s="239"/>
      <c r="O122" s="239"/>
      <c r="P122" s="239"/>
      <c r="Q122" s="239"/>
      <c r="R122" s="239"/>
      <c r="S122" s="239"/>
      <c r="T122" s="24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1" t="s">
        <v>132</v>
      </c>
      <c r="AU122" s="241" t="s">
        <v>77</v>
      </c>
      <c r="AV122" s="14" t="s">
        <v>75</v>
      </c>
      <c r="AW122" s="14" t="s">
        <v>32</v>
      </c>
      <c r="AX122" s="14" t="s">
        <v>70</v>
      </c>
      <c r="AY122" s="241" t="s">
        <v>120</v>
      </c>
    </row>
    <row r="123" s="13" customFormat="1">
      <c r="A123" s="13"/>
      <c r="B123" s="220"/>
      <c r="C123" s="221"/>
      <c r="D123" s="222" t="s">
        <v>132</v>
      </c>
      <c r="E123" s="223" t="s">
        <v>19</v>
      </c>
      <c r="F123" s="224" t="s">
        <v>165</v>
      </c>
      <c r="G123" s="221"/>
      <c r="H123" s="225">
        <v>30.32</v>
      </c>
      <c r="I123" s="226"/>
      <c r="J123" s="221"/>
      <c r="K123" s="221"/>
      <c r="L123" s="227"/>
      <c r="M123" s="228"/>
      <c r="N123" s="229"/>
      <c r="O123" s="229"/>
      <c r="P123" s="229"/>
      <c r="Q123" s="229"/>
      <c r="R123" s="229"/>
      <c r="S123" s="229"/>
      <c r="T123" s="23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1" t="s">
        <v>132</v>
      </c>
      <c r="AU123" s="231" t="s">
        <v>77</v>
      </c>
      <c r="AV123" s="13" t="s">
        <v>77</v>
      </c>
      <c r="AW123" s="13" t="s">
        <v>32</v>
      </c>
      <c r="AX123" s="13" t="s">
        <v>70</v>
      </c>
      <c r="AY123" s="231" t="s">
        <v>120</v>
      </c>
    </row>
    <row r="124" s="14" customFormat="1">
      <c r="A124" s="14"/>
      <c r="B124" s="232"/>
      <c r="C124" s="233"/>
      <c r="D124" s="222" t="s">
        <v>132</v>
      </c>
      <c r="E124" s="234" t="s">
        <v>19</v>
      </c>
      <c r="F124" s="235" t="s">
        <v>139</v>
      </c>
      <c r="G124" s="233"/>
      <c r="H124" s="234" t="s">
        <v>19</v>
      </c>
      <c r="I124" s="236"/>
      <c r="J124" s="233"/>
      <c r="K124" s="233"/>
      <c r="L124" s="237"/>
      <c r="M124" s="238"/>
      <c r="N124" s="239"/>
      <c r="O124" s="239"/>
      <c r="P124" s="239"/>
      <c r="Q124" s="239"/>
      <c r="R124" s="239"/>
      <c r="S124" s="239"/>
      <c r="T124" s="24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1" t="s">
        <v>132</v>
      </c>
      <c r="AU124" s="241" t="s">
        <v>77</v>
      </c>
      <c r="AV124" s="14" t="s">
        <v>75</v>
      </c>
      <c r="AW124" s="14" t="s">
        <v>32</v>
      </c>
      <c r="AX124" s="14" t="s">
        <v>70</v>
      </c>
      <c r="AY124" s="241" t="s">
        <v>120</v>
      </c>
    </row>
    <row r="125" s="13" customFormat="1">
      <c r="A125" s="13"/>
      <c r="B125" s="220"/>
      <c r="C125" s="221"/>
      <c r="D125" s="222" t="s">
        <v>132</v>
      </c>
      <c r="E125" s="223" t="s">
        <v>19</v>
      </c>
      <c r="F125" s="224" t="s">
        <v>166</v>
      </c>
      <c r="G125" s="221"/>
      <c r="H125" s="225">
        <v>42.439999999999998</v>
      </c>
      <c r="I125" s="226"/>
      <c r="J125" s="221"/>
      <c r="K125" s="221"/>
      <c r="L125" s="227"/>
      <c r="M125" s="228"/>
      <c r="N125" s="229"/>
      <c r="O125" s="229"/>
      <c r="P125" s="229"/>
      <c r="Q125" s="229"/>
      <c r="R125" s="229"/>
      <c r="S125" s="229"/>
      <c r="T125" s="23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1" t="s">
        <v>132</v>
      </c>
      <c r="AU125" s="231" t="s">
        <v>77</v>
      </c>
      <c r="AV125" s="13" t="s">
        <v>77</v>
      </c>
      <c r="AW125" s="13" t="s">
        <v>32</v>
      </c>
      <c r="AX125" s="13" t="s">
        <v>70</v>
      </c>
      <c r="AY125" s="231" t="s">
        <v>120</v>
      </c>
    </row>
    <row r="126" s="14" customFormat="1">
      <c r="A126" s="14"/>
      <c r="B126" s="232"/>
      <c r="C126" s="233"/>
      <c r="D126" s="222" t="s">
        <v>132</v>
      </c>
      <c r="E126" s="234" t="s">
        <v>19</v>
      </c>
      <c r="F126" s="235" t="s">
        <v>167</v>
      </c>
      <c r="G126" s="233"/>
      <c r="H126" s="234" t="s">
        <v>19</v>
      </c>
      <c r="I126" s="236"/>
      <c r="J126" s="233"/>
      <c r="K126" s="233"/>
      <c r="L126" s="237"/>
      <c r="M126" s="238"/>
      <c r="N126" s="239"/>
      <c r="O126" s="239"/>
      <c r="P126" s="239"/>
      <c r="Q126" s="239"/>
      <c r="R126" s="239"/>
      <c r="S126" s="239"/>
      <c r="T126" s="24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1" t="s">
        <v>132</v>
      </c>
      <c r="AU126" s="241" t="s">
        <v>77</v>
      </c>
      <c r="AV126" s="14" t="s">
        <v>75</v>
      </c>
      <c r="AW126" s="14" t="s">
        <v>32</v>
      </c>
      <c r="AX126" s="14" t="s">
        <v>70</v>
      </c>
      <c r="AY126" s="241" t="s">
        <v>120</v>
      </c>
    </row>
    <row r="127" s="13" customFormat="1">
      <c r="A127" s="13"/>
      <c r="B127" s="220"/>
      <c r="C127" s="221"/>
      <c r="D127" s="222" t="s">
        <v>132</v>
      </c>
      <c r="E127" s="223" t="s">
        <v>19</v>
      </c>
      <c r="F127" s="224" t="s">
        <v>168</v>
      </c>
      <c r="G127" s="221"/>
      <c r="H127" s="225">
        <v>25.039999999999999</v>
      </c>
      <c r="I127" s="226"/>
      <c r="J127" s="221"/>
      <c r="K127" s="221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132</v>
      </c>
      <c r="AU127" s="231" t="s">
        <v>77</v>
      </c>
      <c r="AV127" s="13" t="s">
        <v>77</v>
      </c>
      <c r="AW127" s="13" t="s">
        <v>32</v>
      </c>
      <c r="AX127" s="13" t="s">
        <v>70</v>
      </c>
      <c r="AY127" s="231" t="s">
        <v>120</v>
      </c>
    </row>
    <row r="128" s="14" customFormat="1">
      <c r="A128" s="14"/>
      <c r="B128" s="232"/>
      <c r="C128" s="233"/>
      <c r="D128" s="222" t="s">
        <v>132</v>
      </c>
      <c r="E128" s="234" t="s">
        <v>19</v>
      </c>
      <c r="F128" s="235" t="s">
        <v>141</v>
      </c>
      <c r="G128" s="233"/>
      <c r="H128" s="234" t="s">
        <v>19</v>
      </c>
      <c r="I128" s="236"/>
      <c r="J128" s="233"/>
      <c r="K128" s="233"/>
      <c r="L128" s="237"/>
      <c r="M128" s="238"/>
      <c r="N128" s="239"/>
      <c r="O128" s="239"/>
      <c r="P128" s="239"/>
      <c r="Q128" s="239"/>
      <c r="R128" s="239"/>
      <c r="S128" s="239"/>
      <c r="T128" s="24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1" t="s">
        <v>132</v>
      </c>
      <c r="AU128" s="241" t="s">
        <v>77</v>
      </c>
      <c r="AV128" s="14" t="s">
        <v>75</v>
      </c>
      <c r="AW128" s="14" t="s">
        <v>32</v>
      </c>
      <c r="AX128" s="14" t="s">
        <v>70</v>
      </c>
      <c r="AY128" s="241" t="s">
        <v>120</v>
      </c>
    </row>
    <row r="129" s="13" customFormat="1">
      <c r="A129" s="13"/>
      <c r="B129" s="220"/>
      <c r="C129" s="221"/>
      <c r="D129" s="222" t="s">
        <v>132</v>
      </c>
      <c r="E129" s="223" t="s">
        <v>19</v>
      </c>
      <c r="F129" s="224" t="s">
        <v>169</v>
      </c>
      <c r="G129" s="221"/>
      <c r="H129" s="225">
        <v>47.219999999999999</v>
      </c>
      <c r="I129" s="226"/>
      <c r="J129" s="221"/>
      <c r="K129" s="221"/>
      <c r="L129" s="227"/>
      <c r="M129" s="228"/>
      <c r="N129" s="229"/>
      <c r="O129" s="229"/>
      <c r="P129" s="229"/>
      <c r="Q129" s="229"/>
      <c r="R129" s="229"/>
      <c r="S129" s="229"/>
      <c r="T129" s="23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1" t="s">
        <v>132</v>
      </c>
      <c r="AU129" s="231" t="s">
        <v>77</v>
      </c>
      <c r="AV129" s="13" t="s">
        <v>77</v>
      </c>
      <c r="AW129" s="13" t="s">
        <v>32</v>
      </c>
      <c r="AX129" s="13" t="s">
        <v>70</v>
      </c>
      <c r="AY129" s="231" t="s">
        <v>120</v>
      </c>
    </row>
    <row r="130" s="14" customFormat="1">
      <c r="A130" s="14"/>
      <c r="B130" s="232"/>
      <c r="C130" s="233"/>
      <c r="D130" s="222" t="s">
        <v>132</v>
      </c>
      <c r="E130" s="234" t="s">
        <v>19</v>
      </c>
      <c r="F130" s="235" t="s">
        <v>170</v>
      </c>
      <c r="G130" s="233"/>
      <c r="H130" s="234" t="s">
        <v>19</v>
      </c>
      <c r="I130" s="236"/>
      <c r="J130" s="233"/>
      <c r="K130" s="233"/>
      <c r="L130" s="237"/>
      <c r="M130" s="238"/>
      <c r="N130" s="239"/>
      <c r="O130" s="239"/>
      <c r="P130" s="239"/>
      <c r="Q130" s="239"/>
      <c r="R130" s="239"/>
      <c r="S130" s="239"/>
      <c r="T130" s="24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1" t="s">
        <v>132</v>
      </c>
      <c r="AU130" s="241" t="s">
        <v>77</v>
      </c>
      <c r="AV130" s="14" t="s">
        <v>75</v>
      </c>
      <c r="AW130" s="14" t="s">
        <v>32</v>
      </c>
      <c r="AX130" s="14" t="s">
        <v>70</v>
      </c>
      <c r="AY130" s="241" t="s">
        <v>120</v>
      </c>
    </row>
    <row r="131" s="13" customFormat="1">
      <c r="A131" s="13"/>
      <c r="B131" s="220"/>
      <c r="C131" s="221"/>
      <c r="D131" s="222" t="s">
        <v>132</v>
      </c>
      <c r="E131" s="223" t="s">
        <v>19</v>
      </c>
      <c r="F131" s="224" t="s">
        <v>171</v>
      </c>
      <c r="G131" s="221"/>
      <c r="H131" s="225">
        <v>21.920000000000002</v>
      </c>
      <c r="I131" s="226"/>
      <c r="J131" s="221"/>
      <c r="K131" s="221"/>
      <c r="L131" s="227"/>
      <c r="M131" s="228"/>
      <c r="N131" s="229"/>
      <c r="O131" s="229"/>
      <c r="P131" s="229"/>
      <c r="Q131" s="229"/>
      <c r="R131" s="229"/>
      <c r="S131" s="229"/>
      <c r="T131" s="23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1" t="s">
        <v>132</v>
      </c>
      <c r="AU131" s="231" t="s">
        <v>77</v>
      </c>
      <c r="AV131" s="13" t="s">
        <v>77</v>
      </c>
      <c r="AW131" s="13" t="s">
        <v>32</v>
      </c>
      <c r="AX131" s="13" t="s">
        <v>70</v>
      </c>
      <c r="AY131" s="231" t="s">
        <v>120</v>
      </c>
    </row>
    <row r="132" s="14" customFormat="1">
      <c r="A132" s="14"/>
      <c r="B132" s="232"/>
      <c r="C132" s="233"/>
      <c r="D132" s="222" t="s">
        <v>132</v>
      </c>
      <c r="E132" s="234" t="s">
        <v>19</v>
      </c>
      <c r="F132" s="235" t="s">
        <v>172</v>
      </c>
      <c r="G132" s="233"/>
      <c r="H132" s="234" t="s">
        <v>19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1" t="s">
        <v>132</v>
      </c>
      <c r="AU132" s="241" t="s">
        <v>77</v>
      </c>
      <c r="AV132" s="14" t="s">
        <v>75</v>
      </c>
      <c r="AW132" s="14" t="s">
        <v>32</v>
      </c>
      <c r="AX132" s="14" t="s">
        <v>70</v>
      </c>
      <c r="AY132" s="241" t="s">
        <v>120</v>
      </c>
    </row>
    <row r="133" s="13" customFormat="1">
      <c r="A133" s="13"/>
      <c r="B133" s="220"/>
      <c r="C133" s="221"/>
      <c r="D133" s="222" t="s">
        <v>132</v>
      </c>
      <c r="E133" s="223" t="s">
        <v>19</v>
      </c>
      <c r="F133" s="224" t="s">
        <v>173</v>
      </c>
      <c r="G133" s="221"/>
      <c r="H133" s="225">
        <v>18.879999999999999</v>
      </c>
      <c r="I133" s="226"/>
      <c r="J133" s="221"/>
      <c r="K133" s="221"/>
      <c r="L133" s="227"/>
      <c r="M133" s="228"/>
      <c r="N133" s="229"/>
      <c r="O133" s="229"/>
      <c r="P133" s="229"/>
      <c r="Q133" s="229"/>
      <c r="R133" s="229"/>
      <c r="S133" s="229"/>
      <c r="T133" s="23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1" t="s">
        <v>132</v>
      </c>
      <c r="AU133" s="231" t="s">
        <v>77</v>
      </c>
      <c r="AV133" s="13" t="s">
        <v>77</v>
      </c>
      <c r="AW133" s="13" t="s">
        <v>32</v>
      </c>
      <c r="AX133" s="13" t="s">
        <v>70</v>
      </c>
      <c r="AY133" s="231" t="s">
        <v>120</v>
      </c>
    </row>
    <row r="134" s="14" customFormat="1">
      <c r="A134" s="14"/>
      <c r="B134" s="232"/>
      <c r="C134" s="233"/>
      <c r="D134" s="222" t="s">
        <v>132</v>
      </c>
      <c r="E134" s="234" t="s">
        <v>19</v>
      </c>
      <c r="F134" s="235" t="s">
        <v>143</v>
      </c>
      <c r="G134" s="233"/>
      <c r="H134" s="234" t="s">
        <v>19</v>
      </c>
      <c r="I134" s="236"/>
      <c r="J134" s="233"/>
      <c r="K134" s="233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132</v>
      </c>
      <c r="AU134" s="241" t="s">
        <v>77</v>
      </c>
      <c r="AV134" s="14" t="s">
        <v>75</v>
      </c>
      <c r="AW134" s="14" t="s">
        <v>32</v>
      </c>
      <c r="AX134" s="14" t="s">
        <v>70</v>
      </c>
      <c r="AY134" s="241" t="s">
        <v>120</v>
      </c>
    </row>
    <row r="135" s="13" customFormat="1">
      <c r="A135" s="13"/>
      <c r="B135" s="220"/>
      <c r="C135" s="221"/>
      <c r="D135" s="222" t="s">
        <v>132</v>
      </c>
      <c r="E135" s="223" t="s">
        <v>19</v>
      </c>
      <c r="F135" s="224" t="s">
        <v>174</v>
      </c>
      <c r="G135" s="221"/>
      <c r="H135" s="225">
        <v>47.479999999999997</v>
      </c>
      <c r="I135" s="226"/>
      <c r="J135" s="221"/>
      <c r="K135" s="221"/>
      <c r="L135" s="227"/>
      <c r="M135" s="228"/>
      <c r="N135" s="229"/>
      <c r="O135" s="229"/>
      <c r="P135" s="229"/>
      <c r="Q135" s="229"/>
      <c r="R135" s="229"/>
      <c r="S135" s="229"/>
      <c r="T135" s="23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1" t="s">
        <v>132</v>
      </c>
      <c r="AU135" s="231" t="s">
        <v>77</v>
      </c>
      <c r="AV135" s="13" t="s">
        <v>77</v>
      </c>
      <c r="AW135" s="13" t="s">
        <v>32</v>
      </c>
      <c r="AX135" s="13" t="s">
        <v>70</v>
      </c>
      <c r="AY135" s="231" t="s">
        <v>120</v>
      </c>
    </row>
    <row r="136" s="15" customFormat="1">
      <c r="A136" s="15"/>
      <c r="B136" s="242"/>
      <c r="C136" s="243"/>
      <c r="D136" s="222" t="s">
        <v>132</v>
      </c>
      <c r="E136" s="244" t="s">
        <v>19</v>
      </c>
      <c r="F136" s="245" t="s">
        <v>145</v>
      </c>
      <c r="G136" s="243"/>
      <c r="H136" s="246">
        <v>316.61000000000001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2" t="s">
        <v>132</v>
      </c>
      <c r="AU136" s="252" t="s">
        <v>77</v>
      </c>
      <c r="AV136" s="15" t="s">
        <v>128</v>
      </c>
      <c r="AW136" s="15" t="s">
        <v>32</v>
      </c>
      <c r="AX136" s="15" t="s">
        <v>75</v>
      </c>
      <c r="AY136" s="252" t="s">
        <v>120</v>
      </c>
    </row>
    <row r="137" s="2" customFormat="1" ht="24.15" customHeight="1">
      <c r="A137" s="41"/>
      <c r="B137" s="42"/>
      <c r="C137" s="201" t="s">
        <v>175</v>
      </c>
      <c r="D137" s="201" t="s">
        <v>124</v>
      </c>
      <c r="E137" s="202" t="s">
        <v>176</v>
      </c>
      <c r="F137" s="203" t="s">
        <v>177</v>
      </c>
      <c r="G137" s="204" t="s">
        <v>127</v>
      </c>
      <c r="H137" s="205">
        <v>301.81999999999999</v>
      </c>
      <c r="I137" s="206"/>
      <c r="J137" s="207">
        <f>ROUND(I137*H137,2)</f>
        <v>0</v>
      </c>
      <c r="K137" s="208"/>
      <c r="L137" s="47"/>
      <c r="M137" s="209" t="s">
        <v>19</v>
      </c>
      <c r="N137" s="210" t="s">
        <v>41</v>
      </c>
      <c r="O137" s="87"/>
      <c r="P137" s="211">
        <f>O137*H137</f>
        <v>0</v>
      </c>
      <c r="Q137" s="211">
        <v>0.016500000000000001</v>
      </c>
      <c r="R137" s="211">
        <f>Q137*H137</f>
        <v>4.9800300000000002</v>
      </c>
      <c r="S137" s="211">
        <v>0</v>
      </c>
      <c r="T137" s="212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3" t="s">
        <v>128</v>
      </c>
      <c r="AT137" s="213" t="s">
        <v>124</v>
      </c>
      <c r="AU137" s="213" t="s">
        <v>77</v>
      </c>
      <c r="AY137" s="20" t="s">
        <v>120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20" t="s">
        <v>75</v>
      </c>
      <c r="BK137" s="214">
        <f>ROUND(I137*H137,2)</f>
        <v>0</v>
      </c>
      <c r="BL137" s="20" t="s">
        <v>128</v>
      </c>
      <c r="BM137" s="213" t="s">
        <v>178</v>
      </c>
    </row>
    <row r="138" s="2" customFormat="1">
      <c r="A138" s="41"/>
      <c r="B138" s="42"/>
      <c r="C138" s="43"/>
      <c r="D138" s="215" t="s">
        <v>130</v>
      </c>
      <c r="E138" s="43"/>
      <c r="F138" s="216" t="s">
        <v>179</v>
      </c>
      <c r="G138" s="43"/>
      <c r="H138" s="43"/>
      <c r="I138" s="217"/>
      <c r="J138" s="43"/>
      <c r="K138" s="43"/>
      <c r="L138" s="47"/>
      <c r="M138" s="218"/>
      <c r="N138" s="219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130</v>
      </c>
      <c r="AU138" s="20" t="s">
        <v>77</v>
      </c>
    </row>
    <row r="139" s="14" customFormat="1">
      <c r="A139" s="14"/>
      <c r="B139" s="232"/>
      <c r="C139" s="233"/>
      <c r="D139" s="222" t="s">
        <v>132</v>
      </c>
      <c r="E139" s="234" t="s">
        <v>19</v>
      </c>
      <c r="F139" s="235" t="s">
        <v>160</v>
      </c>
      <c r="G139" s="233"/>
      <c r="H139" s="234" t="s">
        <v>19</v>
      </c>
      <c r="I139" s="236"/>
      <c r="J139" s="233"/>
      <c r="K139" s="233"/>
      <c r="L139" s="237"/>
      <c r="M139" s="238"/>
      <c r="N139" s="239"/>
      <c r="O139" s="239"/>
      <c r="P139" s="239"/>
      <c r="Q139" s="239"/>
      <c r="R139" s="239"/>
      <c r="S139" s="239"/>
      <c r="T139" s="24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1" t="s">
        <v>132</v>
      </c>
      <c r="AU139" s="241" t="s">
        <v>77</v>
      </c>
      <c r="AV139" s="14" t="s">
        <v>75</v>
      </c>
      <c r="AW139" s="14" t="s">
        <v>32</v>
      </c>
      <c r="AX139" s="14" t="s">
        <v>70</v>
      </c>
      <c r="AY139" s="241" t="s">
        <v>120</v>
      </c>
    </row>
    <row r="140" s="13" customFormat="1">
      <c r="A140" s="13"/>
      <c r="B140" s="220"/>
      <c r="C140" s="221"/>
      <c r="D140" s="222" t="s">
        <v>132</v>
      </c>
      <c r="E140" s="223" t="s">
        <v>19</v>
      </c>
      <c r="F140" s="224" t="s">
        <v>161</v>
      </c>
      <c r="G140" s="221"/>
      <c r="H140" s="225">
        <v>47.299999999999997</v>
      </c>
      <c r="I140" s="226"/>
      <c r="J140" s="221"/>
      <c r="K140" s="221"/>
      <c r="L140" s="227"/>
      <c r="M140" s="228"/>
      <c r="N140" s="229"/>
      <c r="O140" s="229"/>
      <c r="P140" s="229"/>
      <c r="Q140" s="229"/>
      <c r="R140" s="229"/>
      <c r="S140" s="229"/>
      <c r="T140" s="23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1" t="s">
        <v>132</v>
      </c>
      <c r="AU140" s="231" t="s">
        <v>77</v>
      </c>
      <c r="AV140" s="13" t="s">
        <v>77</v>
      </c>
      <c r="AW140" s="13" t="s">
        <v>32</v>
      </c>
      <c r="AX140" s="13" t="s">
        <v>70</v>
      </c>
      <c r="AY140" s="231" t="s">
        <v>120</v>
      </c>
    </row>
    <row r="141" s="14" customFormat="1">
      <c r="A141" s="14"/>
      <c r="B141" s="232"/>
      <c r="C141" s="233"/>
      <c r="D141" s="222" t="s">
        <v>132</v>
      </c>
      <c r="E141" s="234" t="s">
        <v>19</v>
      </c>
      <c r="F141" s="235" t="s">
        <v>162</v>
      </c>
      <c r="G141" s="233"/>
      <c r="H141" s="234" t="s">
        <v>19</v>
      </c>
      <c r="I141" s="236"/>
      <c r="J141" s="233"/>
      <c r="K141" s="233"/>
      <c r="L141" s="237"/>
      <c r="M141" s="238"/>
      <c r="N141" s="239"/>
      <c r="O141" s="239"/>
      <c r="P141" s="239"/>
      <c r="Q141" s="239"/>
      <c r="R141" s="239"/>
      <c r="S141" s="239"/>
      <c r="T141" s="24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1" t="s">
        <v>132</v>
      </c>
      <c r="AU141" s="241" t="s">
        <v>77</v>
      </c>
      <c r="AV141" s="14" t="s">
        <v>75</v>
      </c>
      <c r="AW141" s="14" t="s">
        <v>32</v>
      </c>
      <c r="AX141" s="14" t="s">
        <v>70</v>
      </c>
      <c r="AY141" s="241" t="s">
        <v>120</v>
      </c>
    </row>
    <row r="142" s="13" customFormat="1">
      <c r="A142" s="13"/>
      <c r="B142" s="220"/>
      <c r="C142" s="221"/>
      <c r="D142" s="222" t="s">
        <v>132</v>
      </c>
      <c r="E142" s="223" t="s">
        <v>19</v>
      </c>
      <c r="F142" s="224" t="s">
        <v>163</v>
      </c>
      <c r="G142" s="221"/>
      <c r="H142" s="225">
        <v>21.219999999999999</v>
      </c>
      <c r="I142" s="226"/>
      <c r="J142" s="221"/>
      <c r="K142" s="221"/>
      <c r="L142" s="227"/>
      <c r="M142" s="228"/>
      <c r="N142" s="229"/>
      <c r="O142" s="229"/>
      <c r="P142" s="229"/>
      <c r="Q142" s="229"/>
      <c r="R142" s="229"/>
      <c r="S142" s="229"/>
      <c r="T142" s="23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1" t="s">
        <v>132</v>
      </c>
      <c r="AU142" s="231" t="s">
        <v>77</v>
      </c>
      <c r="AV142" s="13" t="s">
        <v>77</v>
      </c>
      <c r="AW142" s="13" t="s">
        <v>32</v>
      </c>
      <c r="AX142" s="13" t="s">
        <v>70</v>
      </c>
      <c r="AY142" s="231" t="s">
        <v>120</v>
      </c>
    </row>
    <row r="143" s="14" customFormat="1">
      <c r="A143" s="14"/>
      <c r="B143" s="232"/>
      <c r="C143" s="233"/>
      <c r="D143" s="222" t="s">
        <v>132</v>
      </c>
      <c r="E143" s="234" t="s">
        <v>19</v>
      </c>
      <c r="F143" s="235" t="s">
        <v>164</v>
      </c>
      <c r="G143" s="233"/>
      <c r="H143" s="234" t="s">
        <v>19</v>
      </c>
      <c r="I143" s="236"/>
      <c r="J143" s="233"/>
      <c r="K143" s="233"/>
      <c r="L143" s="237"/>
      <c r="M143" s="238"/>
      <c r="N143" s="239"/>
      <c r="O143" s="239"/>
      <c r="P143" s="239"/>
      <c r="Q143" s="239"/>
      <c r="R143" s="239"/>
      <c r="S143" s="239"/>
      <c r="T143" s="24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1" t="s">
        <v>132</v>
      </c>
      <c r="AU143" s="241" t="s">
        <v>77</v>
      </c>
      <c r="AV143" s="14" t="s">
        <v>75</v>
      </c>
      <c r="AW143" s="14" t="s">
        <v>32</v>
      </c>
      <c r="AX143" s="14" t="s">
        <v>70</v>
      </c>
      <c r="AY143" s="241" t="s">
        <v>120</v>
      </c>
    </row>
    <row r="144" s="13" customFormat="1">
      <c r="A144" s="13"/>
      <c r="B144" s="220"/>
      <c r="C144" s="221"/>
      <c r="D144" s="222" t="s">
        <v>132</v>
      </c>
      <c r="E144" s="223" t="s">
        <v>19</v>
      </c>
      <c r="F144" s="224" t="s">
        <v>165</v>
      </c>
      <c r="G144" s="221"/>
      <c r="H144" s="225">
        <v>30.32</v>
      </c>
      <c r="I144" s="226"/>
      <c r="J144" s="221"/>
      <c r="K144" s="221"/>
      <c r="L144" s="227"/>
      <c r="M144" s="228"/>
      <c r="N144" s="229"/>
      <c r="O144" s="229"/>
      <c r="P144" s="229"/>
      <c r="Q144" s="229"/>
      <c r="R144" s="229"/>
      <c r="S144" s="229"/>
      <c r="T144" s="23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1" t="s">
        <v>132</v>
      </c>
      <c r="AU144" s="231" t="s">
        <v>77</v>
      </c>
      <c r="AV144" s="13" t="s">
        <v>77</v>
      </c>
      <c r="AW144" s="13" t="s">
        <v>32</v>
      </c>
      <c r="AX144" s="13" t="s">
        <v>70</v>
      </c>
      <c r="AY144" s="231" t="s">
        <v>120</v>
      </c>
    </row>
    <row r="145" s="14" customFormat="1">
      <c r="A145" s="14"/>
      <c r="B145" s="232"/>
      <c r="C145" s="233"/>
      <c r="D145" s="222" t="s">
        <v>132</v>
      </c>
      <c r="E145" s="234" t="s">
        <v>19</v>
      </c>
      <c r="F145" s="235" t="s">
        <v>139</v>
      </c>
      <c r="G145" s="233"/>
      <c r="H145" s="234" t="s">
        <v>19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1" t="s">
        <v>132</v>
      </c>
      <c r="AU145" s="241" t="s">
        <v>77</v>
      </c>
      <c r="AV145" s="14" t="s">
        <v>75</v>
      </c>
      <c r="AW145" s="14" t="s">
        <v>32</v>
      </c>
      <c r="AX145" s="14" t="s">
        <v>70</v>
      </c>
      <c r="AY145" s="241" t="s">
        <v>120</v>
      </c>
    </row>
    <row r="146" s="13" customFormat="1">
      <c r="A146" s="13"/>
      <c r="B146" s="220"/>
      <c r="C146" s="221"/>
      <c r="D146" s="222" t="s">
        <v>132</v>
      </c>
      <c r="E146" s="223" t="s">
        <v>19</v>
      </c>
      <c r="F146" s="224" t="s">
        <v>166</v>
      </c>
      <c r="G146" s="221"/>
      <c r="H146" s="225">
        <v>42.439999999999998</v>
      </c>
      <c r="I146" s="226"/>
      <c r="J146" s="221"/>
      <c r="K146" s="221"/>
      <c r="L146" s="227"/>
      <c r="M146" s="228"/>
      <c r="N146" s="229"/>
      <c r="O146" s="229"/>
      <c r="P146" s="229"/>
      <c r="Q146" s="229"/>
      <c r="R146" s="229"/>
      <c r="S146" s="229"/>
      <c r="T146" s="23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1" t="s">
        <v>132</v>
      </c>
      <c r="AU146" s="231" t="s">
        <v>77</v>
      </c>
      <c r="AV146" s="13" t="s">
        <v>77</v>
      </c>
      <c r="AW146" s="13" t="s">
        <v>32</v>
      </c>
      <c r="AX146" s="13" t="s">
        <v>70</v>
      </c>
      <c r="AY146" s="231" t="s">
        <v>120</v>
      </c>
    </row>
    <row r="147" s="14" customFormat="1">
      <c r="A147" s="14"/>
      <c r="B147" s="232"/>
      <c r="C147" s="233"/>
      <c r="D147" s="222" t="s">
        <v>132</v>
      </c>
      <c r="E147" s="234" t="s">
        <v>19</v>
      </c>
      <c r="F147" s="235" t="s">
        <v>167</v>
      </c>
      <c r="G147" s="233"/>
      <c r="H147" s="234" t="s">
        <v>19</v>
      </c>
      <c r="I147" s="236"/>
      <c r="J147" s="233"/>
      <c r="K147" s="233"/>
      <c r="L147" s="237"/>
      <c r="M147" s="238"/>
      <c r="N147" s="239"/>
      <c r="O147" s="239"/>
      <c r="P147" s="239"/>
      <c r="Q147" s="239"/>
      <c r="R147" s="239"/>
      <c r="S147" s="239"/>
      <c r="T147" s="24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1" t="s">
        <v>132</v>
      </c>
      <c r="AU147" s="241" t="s">
        <v>77</v>
      </c>
      <c r="AV147" s="14" t="s">
        <v>75</v>
      </c>
      <c r="AW147" s="14" t="s">
        <v>32</v>
      </c>
      <c r="AX147" s="14" t="s">
        <v>70</v>
      </c>
      <c r="AY147" s="241" t="s">
        <v>120</v>
      </c>
    </row>
    <row r="148" s="13" customFormat="1">
      <c r="A148" s="13"/>
      <c r="B148" s="220"/>
      <c r="C148" s="221"/>
      <c r="D148" s="222" t="s">
        <v>132</v>
      </c>
      <c r="E148" s="223" t="s">
        <v>19</v>
      </c>
      <c r="F148" s="224" t="s">
        <v>168</v>
      </c>
      <c r="G148" s="221"/>
      <c r="H148" s="225">
        <v>25.039999999999999</v>
      </c>
      <c r="I148" s="226"/>
      <c r="J148" s="221"/>
      <c r="K148" s="221"/>
      <c r="L148" s="227"/>
      <c r="M148" s="228"/>
      <c r="N148" s="229"/>
      <c r="O148" s="229"/>
      <c r="P148" s="229"/>
      <c r="Q148" s="229"/>
      <c r="R148" s="229"/>
      <c r="S148" s="229"/>
      <c r="T148" s="23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1" t="s">
        <v>132</v>
      </c>
      <c r="AU148" s="231" t="s">
        <v>77</v>
      </c>
      <c r="AV148" s="13" t="s">
        <v>77</v>
      </c>
      <c r="AW148" s="13" t="s">
        <v>32</v>
      </c>
      <c r="AX148" s="13" t="s">
        <v>70</v>
      </c>
      <c r="AY148" s="231" t="s">
        <v>120</v>
      </c>
    </row>
    <row r="149" s="14" customFormat="1">
      <c r="A149" s="14"/>
      <c r="B149" s="232"/>
      <c r="C149" s="233"/>
      <c r="D149" s="222" t="s">
        <v>132</v>
      </c>
      <c r="E149" s="234" t="s">
        <v>19</v>
      </c>
      <c r="F149" s="235" t="s">
        <v>141</v>
      </c>
      <c r="G149" s="233"/>
      <c r="H149" s="234" t="s">
        <v>19</v>
      </c>
      <c r="I149" s="236"/>
      <c r="J149" s="233"/>
      <c r="K149" s="233"/>
      <c r="L149" s="237"/>
      <c r="M149" s="238"/>
      <c r="N149" s="239"/>
      <c r="O149" s="239"/>
      <c r="P149" s="239"/>
      <c r="Q149" s="239"/>
      <c r="R149" s="239"/>
      <c r="S149" s="239"/>
      <c r="T149" s="24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1" t="s">
        <v>132</v>
      </c>
      <c r="AU149" s="241" t="s">
        <v>77</v>
      </c>
      <c r="AV149" s="14" t="s">
        <v>75</v>
      </c>
      <c r="AW149" s="14" t="s">
        <v>32</v>
      </c>
      <c r="AX149" s="14" t="s">
        <v>70</v>
      </c>
      <c r="AY149" s="241" t="s">
        <v>120</v>
      </c>
    </row>
    <row r="150" s="13" customFormat="1">
      <c r="A150" s="13"/>
      <c r="B150" s="220"/>
      <c r="C150" s="221"/>
      <c r="D150" s="222" t="s">
        <v>132</v>
      </c>
      <c r="E150" s="223" t="s">
        <v>19</v>
      </c>
      <c r="F150" s="224" t="s">
        <v>169</v>
      </c>
      <c r="G150" s="221"/>
      <c r="H150" s="225">
        <v>47.219999999999999</v>
      </c>
      <c r="I150" s="226"/>
      <c r="J150" s="221"/>
      <c r="K150" s="221"/>
      <c r="L150" s="227"/>
      <c r="M150" s="228"/>
      <c r="N150" s="229"/>
      <c r="O150" s="229"/>
      <c r="P150" s="229"/>
      <c r="Q150" s="229"/>
      <c r="R150" s="229"/>
      <c r="S150" s="229"/>
      <c r="T150" s="23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1" t="s">
        <v>132</v>
      </c>
      <c r="AU150" s="231" t="s">
        <v>77</v>
      </c>
      <c r="AV150" s="13" t="s">
        <v>77</v>
      </c>
      <c r="AW150" s="13" t="s">
        <v>32</v>
      </c>
      <c r="AX150" s="13" t="s">
        <v>70</v>
      </c>
      <c r="AY150" s="231" t="s">
        <v>120</v>
      </c>
    </row>
    <row r="151" s="14" customFormat="1">
      <c r="A151" s="14"/>
      <c r="B151" s="232"/>
      <c r="C151" s="233"/>
      <c r="D151" s="222" t="s">
        <v>132</v>
      </c>
      <c r="E151" s="234" t="s">
        <v>19</v>
      </c>
      <c r="F151" s="235" t="s">
        <v>170</v>
      </c>
      <c r="G151" s="233"/>
      <c r="H151" s="234" t="s">
        <v>19</v>
      </c>
      <c r="I151" s="236"/>
      <c r="J151" s="233"/>
      <c r="K151" s="233"/>
      <c r="L151" s="237"/>
      <c r="M151" s="238"/>
      <c r="N151" s="239"/>
      <c r="O151" s="239"/>
      <c r="P151" s="239"/>
      <c r="Q151" s="239"/>
      <c r="R151" s="239"/>
      <c r="S151" s="239"/>
      <c r="T151" s="24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1" t="s">
        <v>132</v>
      </c>
      <c r="AU151" s="241" t="s">
        <v>77</v>
      </c>
      <c r="AV151" s="14" t="s">
        <v>75</v>
      </c>
      <c r="AW151" s="14" t="s">
        <v>32</v>
      </c>
      <c r="AX151" s="14" t="s">
        <v>70</v>
      </c>
      <c r="AY151" s="241" t="s">
        <v>120</v>
      </c>
    </row>
    <row r="152" s="13" customFormat="1">
      <c r="A152" s="13"/>
      <c r="B152" s="220"/>
      <c r="C152" s="221"/>
      <c r="D152" s="222" t="s">
        <v>132</v>
      </c>
      <c r="E152" s="223" t="s">
        <v>19</v>
      </c>
      <c r="F152" s="224" t="s">
        <v>171</v>
      </c>
      <c r="G152" s="221"/>
      <c r="H152" s="225">
        <v>21.920000000000002</v>
      </c>
      <c r="I152" s="226"/>
      <c r="J152" s="221"/>
      <c r="K152" s="221"/>
      <c r="L152" s="227"/>
      <c r="M152" s="228"/>
      <c r="N152" s="229"/>
      <c r="O152" s="229"/>
      <c r="P152" s="229"/>
      <c r="Q152" s="229"/>
      <c r="R152" s="229"/>
      <c r="S152" s="229"/>
      <c r="T152" s="23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1" t="s">
        <v>132</v>
      </c>
      <c r="AU152" s="231" t="s">
        <v>77</v>
      </c>
      <c r="AV152" s="13" t="s">
        <v>77</v>
      </c>
      <c r="AW152" s="13" t="s">
        <v>32</v>
      </c>
      <c r="AX152" s="13" t="s">
        <v>70</v>
      </c>
      <c r="AY152" s="231" t="s">
        <v>120</v>
      </c>
    </row>
    <row r="153" s="14" customFormat="1">
      <c r="A153" s="14"/>
      <c r="B153" s="232"/>
      <c r="C153" s="233"/>
      <c r="D153" s="222" t="s">
        <v>132</v>
      </c>
      <c r="E153" s="234" t="s">
        <v>19</v>
      </c>
      <c r="F153" s="235" t="s">
        <v>172</v>
      </c>
      <c r="G153" s="233"/>
      <c r="H153" s="234" t="s">
        <v>19</v>
      </c>
      <c r="I153" s="236"/>
      <c r="J153" s="233"/>
      <c r="K153" s="233"/>
      <c r="L153" s="237"/>
      <c r="M153" s="238"/>
      <c r="N153" s="239"/>
      <c r="O153" s="239"/>
      <c r="P153" s="239"/>
      <c r="Q153" s="239"/>
      <c r="R153" s="239"/>
      <c r="S153" s="239"/>
      <c r="T153" s="24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1" t="s">
        <v>132</v>
      </c>
      <c r="AU153" s="241" t="s">
        <v>77</v>
      </c>
      <c r="AV153" s="14" t="s">
        <v>75</v>
      </c>
      <c r="AW153" s="14" t="s">
        <v>32</v>
      </c>
      <c r="AX153" s="14" t="s">
        <v>70</v>
      </c>
      <c r="AY153" s="241" t="s">
        <v>120</v>
      </c>
    </row>
    <row r="154" s="13" customFormat="1">
      <c r="A154" s="13"/>
      <c r="B154" s="220"/>
      <c r="C154" s="221"/>
      <c r="D154" s="222" t="s">
        <v>132</v>
      </c>
      <c r="E154" s="223" t="s">
        <v>19</v>
      </c>
      <c r="F154" s="224" t="s">
        <v>173</v>
      </c>
      <c r="G154" s="221"/>
      <c r="H154" s="225">
        <v>18.879999999999999</v>
      </c>
      <c r="I154" s="226"/>
      <c r="J154" s="221"/>
      <c r="K154" s="221"/>
      <c r="L154" s="227"/>
      <c r="M154" s="228"/>
      <c r="N154" s="229"/>
      <c r="O154" s="229"/>
      <c r="P154" s="229"/>
      <c r="Q154" s="229"/>
      <c r="R154" s="229"/>
      <c r="S154" s="229"/>
      <c r="T154" s="23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1" t="s">
        <v>132</v>
      </c>
      <c r="AU154" s="231" t="s">
        <v>77</v>
      </c>
      <c r="AV154" s="13" t="s">
        <v>77</v>
      </c>
      <c r="AW154" s="13" t="s">
        <v>32</v>
      </c>
      <c r="AX154" s="13" t="s">
        <v>70</v>
      </c>
      <c r="AY154" s="231" t="s">
        <v>120</v>
      </c>
    </row>
    <row r="155" s="14" customFormat="1">
      <c r="A155" s="14"/>
      <c r="B155" s="232"/>
      <c r="C155" s="233"/>
      <c r="D155" s="222" t="s">
        <v>132</v>
      </c>
      <c r="E155" s="234" t="s">
        <v>19</v>
      </c>
      <c r="F155" s="235" t="s">
        <v>143</v>
      </c>
      <c r="G155" s="233"/>
      <c r="H155" s="234" t="s">
        <v>19</v>
      </c>
      <c r="I155" s="236"/>
      <c r="J155" s="233"/>
      <c r="K155" s="233"/>
      <c r="L155" s="237"/>
      <c r="M155" s="238"/>
      <c r="N155" s="239"/>
      <c r="O155" s="239"/>
      <c r="P155" s="239"/>
      <c r="Q155" s="239"/>
      <c r="R155" s="239"/>
      <c r="S155" s="239"/>
      <c r="T155" s="24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1" t="s">
        <v>132</v>
      </c>
      <c r="AU155" s="241" t="s">
        <v>77</v>
      </c>
      <c r="AV155" s="14" t="s">
        <v>75</v>
      </c>
      <c r="AW155" s="14" t="s">
        <v>32</v>
      </c>
      <c r="AX155" s="14" t="s">
        <v>70</v>
      </c>
      <c r="AY155" s="241" t="s">
        <v>120</v>
      </c>
    </row>
    <row r="156" s="13" customFormat="1">
      <c r="A156" s="13"/>
      <c r="B156" s="220"/>
      <c r="C156" s="221"/>
      <c r="D156" s="222" t="s">
        <v>132</v>
      </c>
      <c r="E156" s="223" t="s">
        <v>19</v>
      </c>
      <c r="F156" s="224" t="s">
        <v>174</v>
      </c>
      <c r="G156" s="221"/>
      <c r="H156" s="225">
        <v>47.479999999999997</v>
      </c>
      <c r="I156" s="226"/>
      <c r="J156" s="221"/>
      <c r="K156" s="221"/>
      <c r="L156" s="227"/>
      <c r="M156" s="228"/>
      <c r="N156" s="229"/>
      <c r="O156" s="229"/>
      <c r="P156" s="229"/>
      <c r="Q156" s="229"/>
      <c r="R156" s="229"/>
      <c r="S156" s="229"/>
      <c r="T156" s="23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1" t="s">
        <v>132</v>
      </c>
      <c r="AU156" s="231" t="s">
        <v>77</v>
      </c>
      <c r="AV156" s="13" t="s">
        <v>77</v>
      </c>
      <c r="AW156" s="13" t="s">
        <v>32</v>
      </c>
      <c r="AX156" s="13" t="s">
        <v>70</v>
      </c>
      <c r="AY156" s="231" t="s">
        <v>120</v>
      </c>
    </row>
    <row r="157" s="15" customFormat="1">
      <c r="A157" s="15"/>
      <c r="B157" s="242"/>
      <c r="C157" s="243"/>
      <c r="D157" s="222" t="s">
        <v>132</v>
      </c>
      <c r="E157" s="244" t="s">
        <v>19</v>
      </c>
      <c r="F157" s="245" t="s">
        <v>145</v>
      </c>
      <c r="G157" s="243"/>
      <c r="H157" s="246">
        <v>301.81999999999999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2" t="s">
        <v>132</v>
      </c>
      <c r="AU157" s="252" t="s">
        <v>77</v>
      </c>
      <c r="AV157" s="15" t="s">
        <v>128</v>
      </c>
      <c r="AW157" s="15" t="s">
        <v>32</v>
      </c>
      <c r="AX157" s="15" t="s">
        <v>75</v>
      </c>
      <c r="AY157" s="252" t="s">
        <v>120</v>
      </c>
    </row>
    <row r="158" s="2" customFormat="1" ht="16.5" customHeight="1">
      <c r="A158" s="41"/>
      <c r="B158" s="42"/>
      <c r="C158" s="201" t="s">
        <v>180</v>
      </c>
      <c r="D158" s="201" t="s">
        <v>124</v>
      </c>
      <c r="E158" s="202" t="s">
        <v>181</v>
      </c>
      <c r="F158" s="203" t="s">
        <v>182</v>
      </c>
      <c r="G158" s="204" t="s">
        <v>127</v>
      </c>
      <c r="H158" s="205">
        <v>116.721</v>
      </c>
      <c r="I158" s="206"/>
      <c r="J158" s="207">
        <f>ROUND(I158*H158,2)</f>
        <v>0</v>
      </c>
      <c r="K158" s="208"/>
      <c r="L158" s="47"/>
      <c r="M158" s="209" t="s">
        <v>19</v>
      </c>
      <c r="N158" s="210" t="s">
        <v>41</v>
      </c>
      <c r="O158" s="87"/>
      <c r="P158" s="211">
        <f>O158*H158</f>
        <v>0</v>
      </c>
      <c r="Q158" s="211">
        <v>0.00098999999999999999</v>
      </c>
      <c r="R158" s="211">
        <f>Q158*H158</f>
        <v>0.11555379</v>
      </c>
      <c r="S158" s="211">
        <v>6.0000000000000002E-05</v>
      </c>
      <c r="T158" s="212">
        <f>S158*H158</f>
        <v>0.0070032600000000007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3" t="s">
        <v>128</v>
      </c>
      <c r="AT158" s="213" t="s">
        <v>124</v>
      </c>
      <c r="AU158" s="213" t="s">
        <v>77</v>
      </c>
      <c r="AY158" s="20" t="s">
        <v>120</v>
      </c>
      <c r="BE158" s="214">
        <f>IF(N158="základní",J158,0)</f>
        <v>0</v>
      </c>
      <c r="BF158" s="214">
        <f>IF(N158="snížená",J158,0)</f>
        <v>0</v>
      </c>
      <c r="BG158" s="214">
        <f>IF(N158="zákl. přenesená",J158,0)</f>
        <v>0</v>
      </c>
      <c r="BH158" s="214">
        <f>IF(N158="sníž. přenesená",J158,0)</f>
        <v>0</v>
      </c>
      <c r="BI158" s="214">
        <f>IF(N158="nulová",J158,0)</f>
        <v>0</v>
      </c>
      <c r="BJ158" s="20" t="s">
        <v>75</v>
      </c>
      <c r="BK158" s="214">
        <f>ROUND(I158*H158,2)</f>
        <v>0</v>
      </c>
      <c r="BL158" s="20" t="s">
        <v>128</v>
      </c>
      <c r="BM158" s="213" t="s">
        <v>183</v>
      </c>
    </row>
    <row r="159" s="2" customFormat="1">
      <c r="A159" s="41"/>
      <c r="B159" s="42"/>
      <c r="C159" s="43"/>
      <c r="D159" s="215" t="s">
        <v>130</v>
      </c>
      <c r="E159" s="43"/>
      <c r="F159" s="216" t="s">
        <v>184</v>
      </c>
      <c r="G159" s="43"/>
      <c r="H159" s="43"/>
      <c r="I159" s="217"/>
      <c r="J159" s="43"/>
      <c r="K159" s="43"/>
      <c r="L159" s="47"/>
      <c r="M159" s="218"/>
      <c r="N159" s="219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130</v>
      </c>
      <c r="AU159" s="20" t="s">
        <v>77</v>
      </c>
    </row>
    <row r="160" s="14" customFormat="1">
      <c r="A160" s="14"/>
      <c r="B160" s="232"/>
      <c r="C160" s="233"/>
      <c r="D160" s="222" t="s">
        <v>132</v>
      </c>
      <c r="E160" s="234" t="s">
        <v>19</v>
      </c>
      <c r="F160" s="235" t="s">
        <v>160</v>
      </c>
      <c r="G160" s="233"/>
      <c r="H160" s="234" t="s">
        <v>19</v>
      </c>
      <c r="I160" s="236"/>
      <c r="J160" s="233"/>
      <c r="K160" s="233"/>
      <c r="L160" s="237"/>
      <c r="M160" s="238"/>
      <c r="N160" s="239"/>
      <c r="O160" s="239"/>
      <c r="P160" s="239"/>
      <c r="Q160" s="239"/>
      <c r="R160" s="239"/>
      <c r="S160" s="239"/>
      <c r="T160" s="24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1" t="s">
        <v>132</v>
      </c>
      <c r="AU160" s="241" t="s">
        <v>77</v>
      </c>
      <c r="AV160" s="14" t="s">
        <v>75</v>
      </c>
      <c r="AW160" s="14" t="s">
        <v>32</v>
      </c>
      <c r="AX160" s="14" t="s">
        <v>70</v>
      </c>
      <c r="AY160" s="241" t="s">
        <v>120</v>
      </c>
    </row>
    <row r="161" s="13" customFormat="1">
      <c r="A161" s="13"/>
      <c r="B161" s="220"/>
      <c r="C161" s="221"/>
      <c r="D161" s="222" t="s">
        <v>132</v>
      </c>
      <c r="E161" s="223" t="s">
        <v>19</v>
      </c>
      <c r="F161" s="224" t="s">
        <v>185</v>
      </c>
      <c r="G161" s="221"/>
      <c r="H161" s="225">
        <v>23.725000000000001</v>
      </c>
      <c r="I161" s="226"/>
      <c r="J161" s="221"/>
      <c r="K161" s="221"/>
      <c r="L161" s="227"/>
      <c r="M161" s="228"/>
      <c r="N161" s="229"/>
      <c r="O161" s="229"/>
      <c r="P161" s="229"/>
      <c r="Q161" s="229"/>
      <c r="R161" s="229"/>
      <c r="S161" s="229"/>
      <c r="T161" s="23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1" t="s">
        <v>132</v>
      </c>
      <c r="AU161" s="231" t="s">
        <v>77</v>
      </c>
      <c r="AV161" s="13" t="s">
        <v>77</v>
      </c>
      <c r="AW161" s="13" t="s">
        <v>32</v>
      </c>
      <c r="AX161" s="13" t="s">
        <v>70</v>
      </c>
      <c r="AY161" s="231" t="s">
        <v>120</v>
      </c>
    </row>
    <row r="162" s="14" customFormat="1">
      <c r="A162" s="14"/>
      <c r="B162" s="232"/>
      <c r="C162" s="233"/>
      <c r="D162" s="222" t="s">
        <v>132</v>
      </c>
      <c r="E162" s="234" t="s">
        <v>19</v>
      </c>
      <c r="F162" s="235" t="s">
        <v>164</v>
      </c>
      <c r="G162" s="233"/>
      <c r="H162" s="234" t="s">
        <v>19</v>
      </c>
      <c r="I162" s="236"/>
      <c r="J162" s="233"/>
      <c r="K162" s="233"/>
      <c r="L162" s="237"/>
      <c r="M162" s="238"/>
      <c r="N162" s="239"/>
      <c r="O162" s="239"/>
      <c r="P162" s="239"/>
      <c r="Q162" s="239"/>
      <c r="R162" s="239"/>
      <c r="S162" s="239"/>
      <c r="T162" s="24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1" t="s">
        <v>132</v>
      </c>
      <c r="AU162" s="241" t="s">
        <v>77</v>
      </c>
      <c r="AV162" s="14" t="s">
        <v>75</v>
      </c>
      <c r="AW162" s="14" t="s">
        <v>32</v>
      </c>
      <c r="AX162" s="14" t="s">
        <v>70</v>
      </c>
      <c r="AY162" s="241" t="s">
        <v>120</v>
      </c>
    </row>
    <row r="163" s="13" customFormat="1">
      <c r="A163" s="13"/>
      <c r="B163" s="220"/>
      <c r="C163" s="221"/>
      <c r="D163" s="222" t="s">
        <v>132</v>
      </c>
      <c r="E163" s="223" t="s">
        <v>19</v>
      </c>
      <c r="F163" s="224" t="s">
        <v>186</v>
      </c>
      <c r="G163" s="221"/>
      <c r="H163" s="225">
        <v>16.199999999999999</v>
      </c>
      <c r="I163" s="226"/>
      <c r="J163" s="221"/>
      <c r="K163" s="221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132</v>
      </c>
      <c r="AU163" s="231" t="s">
        <v>77</v>
      </c>
      <c r="AV163" s="13" t="s">
        <v>77</v>
      </c>
      <c r="AW163" s="13" t="s">
        <v>32</v>
      </c>
      <c r="AX163" s="13" t="s">
        <v>70</v>
      </c>
      <c r="AY163" s="231" t="s">
        <v>120</v>
      </c>
    </row>
    <row r="164" s="14" customFormat="1">
      <c r="A164" s="14"/>
      <c r="B164" s="232"/>
      <c r="C164" s="233"/>
      <c r="D164" s="222" t="s">
        <v>132</v>
      </c>
      <c r="E164" s="234" t="s">
        <v>19</v>
      </c>
      <c r="F164" s="235" t="s">
        <v>170</v>
      </c>
      <c r="G164" s="233"/>
      <c r="H164" s="234" t="s">
        <v>19</v>
      </c>
      <c r="I164" s="236"/>
      <c r="J164" s="233"/>
      <c r="K164" s="233"/>
      <c r="L164" s="237"/>
      <c r="M164" s="238"/>
      <c r="N164" s="239"/>
      <c r="O164" s="239"/>
      <c r="P164" s="239"/>
      <c r="Q164" s="239"/>
      <c r="R164" s="239"/>
      <c r="S164" s="239"/>
      <c r="T164" s="24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1" t="s">
        <v>132</v>
      </c>
      <c r="AU164" s="241" t="s">
        <v>77</v>
      </c>
      <c r="AV164" s="14" t="s">
        <v>75</v>
      </c>
      <c r="AW164" s="14" t="s">
        <v>32</v>
      </c>
      <c r="AX164" s="14" t="s">
        <v>70</v>
      </c>
      <c r="AY164" s="241" t="s">
        <v>120</v>
      </c>
    </row>
    <row r="165" s="13" customFormat="1">
      <c r="A165" s="13"/>
      <c r="B165" s="220"/>
      <c r="C165" s="221"/>
      <c r="D165" s="222" t="s">
        <v>132</v>
      </c>
      <c r="E165" s="223" t="s">
        <v>19</v>
      </c>
      <c r="F165" s="224" t="s">
        <v>187</v>
      </c>
      <c r="G165" s="221"/>
      <c r="H165" s="225">
        <v>5.2800000000000002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132</v>
      </c>
      <c r="AU165" s="231" t="s">
        <v>77</v>
      </c>
      <c r="AV165" s="13" t="s">
        <v>77</v>
      </c>
      <c r="AW165" s="13" t="s">
        <v>32</v>
      </c>
      <c r="AX165" s="13" t="s">
        <v>70</v>
      </c>
      <c r="AY165" s="231" t="s">
        <v>120</v>
      </c>
    </row>
    <row r="166" s="14" customFormat="1">
      <c r="A166" s="14"/>
      <c r="B166" s="232"/>
      <c r="C166" s="233"/>
      <c r="D166" s="222" t="s">
        <v>132</v>
      </c>
      <c r="E166" s="234" t="s">
        <v>19</v>
      </c>
      <c r="F166" s="235" t="s">
        <v>172</v>
      </c>
      <c r="G166" s="233"/>
      <c r="H166" s="234" t="s">
        <v>19</v>
      </c>
      <c r="I166" s="236"/>
      <c r="J166" s="233"/>
      <c r="K166" s="233"/>
      <c r="L166" s="237"/>
      <c r="M166" s="238"/>
      <c r="N166" s="239"/>
      <c r="O166" s="239"/>
      <c r="P166" s="239"/>
      <c r="Q166" s="239"/>
      <c r="R166" s="239"/>
      <c r="S166" s="239"/>
      <c r="T166" s="24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1" t="s">
        <v>132</v>
      </c>
      <c r="AU166" s="241" t="s">
        <v>77</v>
      </c>
      <c r="AV166" s="14" t="s">
        <v>75</v>
      </c>
      <c r="AW166" s="14" t="s">
        <v>32</v>
      </c>
      <c r="AX166" s="14" t="s">
        <v>70</v>
      </c>
      <c r="AY166" s="241" t="s">
        <v>120</v>
      </c>
    </row>
    <row r="167" s="13" customFormat="1">
      <c r="A167" s="13"/>
      <c r="B167" s="220"/>
      <c r="C167" s="221"/>
      <c r="D167" s="222" t="s">
        <v>132</v>
      </c>
      <c r="E167" s="223" t="s">
        <v>19</v>
      </c>
      <c r="F167" s="224" t="s">
        <v>188</v>
      </c>
      <c r="G167" s="221"/>
      <c r="H167" s="225">
        <v>4.9199999999999999</v>
      </c>
      <c r="I167" s="226"/>
      <c r="J167" s="221"/>
      <c r="K167" s="221"/>
      <c r="L167" s="227"/>
      <c r="M167" s="228"/>
      <c r="N167" s="229"/>
      <c r="O167" s="229"/>
      <c r="P167" s="229"/>
      <c r="Q167" s="229"/>
      <c r="R167" s="229"/>
      <c r="S167" s="229"/>
      <c r="T167" s="23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1" t="s">
        <v>132</v>
      </c>
      <c r="AU167" s="231" t="s">
        <v>77</v>
      </c>
      <c r="AV167" s="13" t="s">
        <v>77</v>
      </c>
      <c r="AW167" s="13" t="s">
        <v>32</v>
      </c>
      <c r="AX167" s="13" t="s">
        <v>70</v>
      </c>
      <c r="AY167" s="231" t="s">
        <v>120</v>
      </c>
    </row>
    <row r="168" s="14" customFormat="1">
      <c r="A168" s="14"/>
      <c r="B168" s="232"/>
      <c r="C168" s="233"/>
      <c r="D168" s="222" t="s">
        <v>132</v>
      </c>
      <c r="E168" s="234" t="s">
        <v>19</v>
      </c>
      <c r="F168" s="235" t="s">
        <v>189</v>
      </c>
      <c r="G168" s="233"/>
      <c r="H168" s="234" t="s">
        <v>19</v>
      </c>
      <c r="I168" s="236"/>
      <c r="J168" s="233"/>
      <c r="K168" s="233"/>
      <c r="L168" s="237"/>
      <c r="M168" s="238"/>
      <c r="N168" s="239"/>
      <c r="O168" s="239"/>
      <c r="P168" s="239"/>
      <c r="Q168" s="239"/>
      <c r="R168" s="239"/>
      <c r="S168" s="239"/>
      <c r="T168" s="24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1" t="s">
        <v>132</v>
      </c>
      <c r="AU168" s="241" t="s">
        <v>77</v>
      </c>
      <c r="AV168" s="14" t="s">
        <v>75</v>
      </c>
      <c r="AW168" s="14" t="s">
        <v>32</v>
      </c>
      <c r="AX168" s="14" t="s">
        <v>70</v>
      </c>
      <c r="AY168" s="241" t="s">
        <v>120</v>
      </c>
    </row>
    <row r="169" s="13" customFormat="1">
      <c r="A169" s="13"/>
      <c r="B169" s="220"/>
      <c r="C169" s="221"/>
      <c r="D169" s="222" t="s">
        <v>132</v>
      </c>
      <c r="E169" s="223" t="s">
        <v>19</v>
      </c>
      <c r="F169" s="224" t="s">
        <v>190</v>
      </c>
      <c r="G169" s="221"/>
      <c r="H169" s="225">
        <v>1.45</v>
      </c>
      <c r="I169" s="226"/>
      <c r="J169" s="221"/>
      <c r="K169" s="221"/>
      <c r="L169" s="227"/>
      <c r="M169" s="228"/>
      <c r="N169" s="229"/>
      <c r="O169" s="229"/>
      <c r="P169" s="229"/>
      <c r="Q169" s="229"/>
      <c r="R169" s="229"/>
      <c r="S169" s="229"/>
      <c r="T169" s="23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1" t="s">
        <v>132</v>
      </c>
      <c r="AU169" s="231" t="s">
        <v>77</v>
      </c>
      <c r="AV169" s="13" t="s">
        <v>77</v>
      </c>
      <c r="AW169" s="13" t="s">
        <v>32</v>
      </c>
      <c r="AX169" s="13" t="s">
        <v>70</v>
      </c>
      <c r="AY169" s="231" t="s">
        <v>120</v>
      </c>
    </row>
    <row r="170" s="14" customFormat="1">
      <c r="A170" s="14"/>
      <c r="B170" s="232"/>
      <c r="C170" s="233"/>
      <c r="D170" s="222" t="s">
        <v>132</v>
      </c>
      <c r="E170" s="234" t="s">
        <v>19</v>
      </c>
      <c r="F170" s="235" t="s">
        <v>139</v>
      </c>
      <c r="G170" s="233"/>
      <c r="H170" s="234" t="s">
        <v>19</v>
      </c>
      <c r="I170" s="236"/>
      <c r="J170" s="233"/>
      <c r="K170" s="233"/>
      <c r="L170" s="237"/>
      <c r="M170" s="238"/>
      <c r="N170" s="239"/>
      <c r="O170" s="239"/>
      <c r="P170" s="239"/>
      <c r="Q170" s="239"/>
      <c r="R170" s="239"/>
      <c r="S170" s="239"/>
      <c r="T170" s="24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1" t="s">
        <v>132</v>
      </c>
      <c r="AU170" s="241" t="s">
        <v>77</v>
      </c>
      <c r="AV170" s="14" t="s">
        <v>75</v>
      </c>
      <c r="AW170" s="14" t="s">
        <v>32</v>
      </c>
      <c r="AX170" s="14" t="s">
        <v>70</v>
      </c>
      <c r="AY170" s="241" t="s">
        <v>120</v>
      </c>
    </row>
    <row r="171" s="13" customFormat="1">
      <c r="A171" s="13"/>
      <c r="B171" s="220"/>
      <c r="C171" s="221"/>
      <c r="D171" s="222" t="s">
        <v>132</v>
      </c>
      <c r="E171" s="223" t="s">
        <v>19</v>
      </c>
      <c r="F171" s="224" t="s">
        <v>140</v>
      </c>
      <c r="G171" s="221"/>
      <c r="H171" s="225">
        <v>20.963000000000001</v>
      </c>
      <c r="I171" s="226"/>
      <c r="J171" s="221"/>
      <c r="K171" s="221"/>
      <c r="L171" s="227"/>
      <c r="M171" s="228"/>
      <c r="N171" s="229"/>
      <c r="O171" s="229"/>
      <c r="P171" s="229"/>
      <c r="Q171" s="229"/>
      <c r="R171" s="229"/>
      <c r="S171" s="229"/>
      <c r="T171" s="23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1" t="s">
        <v>132</v>
      </c>
      <c r="AU171" s="231" t="s">
        <v>77</v>
      </c>
      <c r="AV171" s="13" t="s">
        <v>77</v>
      </c>
      <c r="AW171" s="13" t="s">
        <v>32</v>
      </c>
      <c r="AX171" s="13" t="s">
        <v>70</v>
      </c>
      <c r="AY171" s="231" t="s">
        <v>120</v>
      </c>
    </row>
    <row r="172" s="14" customFormat="1">
      <c r="A172" s="14"/>
      <c r="B172" s="232"/>
      <c r="C172" s="233"/>
      <c r="D172" s="222" t="s">
        <v>132</v>
      </c>
      <c r="E172" s="234" t="s">
        <v>19</v>
      </c>
      <c r="F172" s="235" t="s">
        <v>141</v>
      </c>
      <c r="G172" s="233"/>
      <c r="H172" s="234" t="s">
        <v>19</v>
      </c>
      <c r="I172" s="236"/>
      <c r="J172" s="233"/>
      <c r="K172" s="233"/>
      <c r="L172" s="237"/>
      <c r="M172" s="238"/>
      <c r="N172" s="239"/>
      <c r="O172" s="239"/>
      <c r="P172" s="239"/>
      <c r="Q172" s="239"/>
      <c r="R172" s="239"/>
      <c r="S172" s="239"/>
      <c r="T172" s="24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1" t="s">
        <v>132</v>
      </c>
      <c r="AU172" s="241" t="s">
        <v>77</v>
      </c>
      <c r="AV172" s="14" t="s">
        <v>75</v>
      </c>
      <c r="AW172" s="14" t="s">
        <v>32</v>
      </c>
      <c r="AX172" s="14" t="s">
        <v>70</v>
      </c>
      <c r="AY172" s="241" t="s">
        <v>120</v>
      </c>
    </row>
    <row r="173" s="13" customFormat="1">
      <c r="A173" s="13"/>
      <c r="B173" s="220"/>
      <c r="C173" s="221"/>
      <c r="D173" s="222" t="s">
        <v>132</v>
      </c>
      <c r="E173" s="223" t="s">
        <v>19</v>
      </c>
      <c r="F173" s="224" t="s">
        <v>142</v>
      </c>
      <c r="G173" s="221"/>
      <c r="H173" s="225">
        <v>21.93</v>
      </c>
      <c r="I173" s="226"/>
      <c r="J173" s="221"/>
      <c r="K173" s="221"/>
      <c r="L173" s="227"/>
      <c r="M173" s="228"/>
      <c r="N173" s="229"/>
      <c r="O173" s="229"/>
      <c r="P173" s="229"/>
      <c r="Q173" s="229"/>
      <c r="R173" s="229"/>
      <c r="S173" s="229"/>
      <c r="T173" s="23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1" t="s">
        <v>132</v>
      </c>
      <c r="AU173" s="231" t="s">
        <v>77</v>
      </c>
      <c r="AV173" s="13" t="s">
        <v>77</v>
      </c>
      <c r="AW173" s="13" t="s">
        <v>32</v>
      </c>
      <c r="AX173" s="13" t="s">
        <v>70</v>
      </c>
      <c r="AY173" s="231" t="s">
        <v>120</v>
      </c>
    </row>
    <row r="174" s="14" customFormat="1">
      <c r="A174" s="14"/>
      <c r="B174" s="232"/>
      <c r="C174" s="233"/>
      <c r="D174" s="222" t="s">
        <v>132</v>
      </c>
      <c r="E174" s="234" t="s">
        <v>19</v>
      </c>
      <c r="F174" s="235" t="s">
        <v>143</v>
      </c>
      <c r="G174" s="233"/>
      <c r="H174" s="234" t="s">
        <v>19</v>
      </c>
      <c r="I174" s="236"/>
      <c r="J174" s="233"/>
      <c r="K174" s="233"/>
      <c r="L174" s="237"/>
      <c r="M174" s="238"/>
      <c r="N174" s="239"/>
      <c r="O174" s="239"/>
      <c r="P174" s="239"/>
      <c r="Q174" s="239"/>
      <c r="R174" s="239"/>
      <c r="S174" s="239"/>
      <c r="T174" s="24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1" t="s">
        <v>132</v>
      </c>
      <c r="AU174" s="241" t="s">
        <v>77</v>
      </c>
      <c r="AV174" s="14" t="s">
        <v>75</v>
      </c>
      <c r="AW174" s="14" t="s">
        <v>32</v>
      </c>
      <c r="AX174" s="14" t="s">
        <v>70</v>
      </c>
      <c r="AY174" s="241" t="s">
        <v>120</v>
      </c>
    </row>
    <row r="175" s="13" customFormat="1">
      <c r="A175" s="13"/>
      <c r="B175" s="220"/>
      <c r="C175" s="221"/>
      <c r="D175" s="222" t="s">
        <v>132</v>
      </c>
      <c r="E175" s="223" t="s">
        <v>19</v>
      </c>
      <c r="F175" s="224" t="s">
        <v>144</v>
      </c>
      <c r="G175" s="221"/>
      <c r="H175" s="225">
        <v>22.253</v>
      </c>
      <c r="I175" s="226"/>
      <c r="J175" s="221"/>
      <c r="K175" s="221"/>
      <c r="L175" s="227"/>
      <c r="M175" s="228"/>
      <c r="N175" s="229"/>
      <c r="O175" s="229"/>
      <c r="P175" s="229"/>
      <c r="Q175" s="229"/>
      <c r="R175" s="229"/>
      <c r="S175" s="229"/>
      <c r="T175" s="23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1" t="s">
        <v>132</v>
      </c>
      <c r="AU175" s="231" t="s">
        <v>77</v>
      </c>
      <c r="AV175" s="13" t="s">
        <v>77</v>
      </c>
      <c r="AW175" s="13" t="s">
        <v>32</v>
      </c>
      <c r="AX175" s="13" t="s">
        <v>70</v>
      </c>
      <c r="AY175" s="231" t="s">
        <v>120</v>
      </c>
    </row>
    <row r="176" s="15" customFormat="1">
      <c r="A176" s="15"/>
      <c r="B176" s="242"/>
      <c r="C176" s="243"/>
      <c r="D176" s="222" t="s">
        <v>132</v>
      </c>
      <c r="E176" s="244" t="s">
        <v>19</v>
      </c>
      <c r="F176" s="245" t="s">
        <v>145</v>
      </c>
      <c r="G176" s="243"/>
      <c r="H176" s="246">
        <v>116.72100000000002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2" t="s">
        <v>132</v>
      </c>
      <c r="AU176" s="252" t="s">
        <v>77</v>
      </c>
      <c r="AV176" s="15" t="s">
        <v>128</v>
      </c>
      <c r="AW176" s="15" t="s">
        <v>32</v>
      </c>
      <c r="AX176" s="15" t="s">
        <v>75</v>
      </c>
      <c r="AY176" s="252" t="s">
        <v>120</v>
      </c>
    </row>
    <row r="177" s="12" customFormat="1" ht="22.8" customHeight="1">
      <c r="A177" s="12"/>
      <c r="B177" s="185"/>
      <c r="C177" s="186"/>
      <c r="D177" s="187" t="s">
        <v>69</v>
      </c>
      <c r="E177" s="199" t="s">
        <v>191</v>
      </c>
      <c r="F177" s="199" t="s">
        <v>192</v>
      </c>
      <c r="G177" s="186"/>
      <c r="H177" s="186"/>
      <c r="I177" s="189"/>
      <c r="J177" s="200">
        <f>BK177</f>
        <v>0</v>
      </c>
      <c r="K177" s="186"/>
      <c r="L177" s="191"/>
      <c r="M177" s="192"/>
      <c r="N177" s="193"/>
      <c r="O177" s="193"/>
      <c r="P177" s="194">
        <f>P178+SUM(P179:P209)</f>
        <v>0</v>
      </c>
      <c r="Q177" s="193"/>
      <c r="R177" s="194">
        <f>R178+SUM(R179:R209)</f>
        <v>0.0046688400000000005</v>
      </c>
      <c r="S177" s="193"/>
      <c r="T177" s="195">
        <f>T178+SUM(T179:T209)</f>
        <v>1.3665999999999998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96" t="s">
        <v>75</v>
      </c>
      <c r="AT177" s="197" t="s">
        <v>69</v>
      </c>
      <c r="AU177" s="197" t="s">
        <v>75</v>
      </c>
      <c r="AY177" s="196" t="s">
        <v>120</v>
      </c>
      <c r="BK177" s="198">
        <f>BK178+SUM(BK179:BK209)</f>
        <v>0</v>
      </c>
    </row>
    <row r="178" s="2" customFormat="1" ht="24.15" customHeight="1">
      <c r="A178" s="41"/>
      <c r="B178" s="42"/>
      <c r="C178" s="201" t="s">
        <v>193</v>
      </c>
      <c r="D178" s="201" t="s">
        <v>124</v>
      </c>
      <c r="E178" s="202" t="s">
        <v>194</v>
      </c>
      <c r="F178" s="203" t="s">
        <v>195</v>
      </c>
      <c r="G178" s="204" t="s">
        <v>127</v>
      </c>
      <c r="H178" s="205">
        <v>116.721</v>
      </c>
      <c r="I178" s="206"/>
      <c r="J178" s="207">
        <f>ROUND(I178*H178,2)</f>
        <v>0</v>
      </c>
      <c r="K178" s="208"/>
      <c r="L178" s="47"/>
      <c r="M178" s="209" t="s">
        <v>19</v>
      </c>
      <c r="N178" s="210" t="s">
        <v>41</v>
      </c>
      <c r="O178" s="87"/>
      <c r="P178" s="211">
        <f>O178*H178</f>
        <v>0</v>
      </c>
      <c r="Q178" s="211">
        <v>4.0000000000000003E-05</v>
      </c>
      <c r="R178" s="211">
        <f>Q178*H178</f>
        <v>0.0046688400000000005</v>
      </c>
      <c r="S178" s="211">
        <v>0</v>
      </c>
      <c r="T178" s="212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3" t="s">
        <v>128</v>
      </c>
      <c r="AT178" s="213" t="s">
        <v>124</v>
      </c>
      <c r="AU178" s="213" t="s">
        <v>77</v>
      </c>
      <c r="AY178" s="20" t="s">
        <v>120</v>
      </c>
      <c r="BE178" s="214">
        <f>IF(N178="základní",J178,0)</f>
        <v>0</v>
      </c>
      <c r="BF178" s="214">
        <f>IF(N178="snížená",J178,0)</f>
        <v>0</v>
      </c>
      <c r="BG178" s="214">
        <f>IF(N178="zákl. přenesená",J178,0)</f>
        <v>0</v>
      </c>
      <c r="BH178" s="214">
        <f>IF(N178="sníž. přenesená",J178,0)</f>
        <v>0</v>
      </c>
      <c r="BI178" s="214">
        <f>IF(N178="nulová",J178,0)</f>
        <v>0</v>
      </c>
      <c r="BJ178" s="20" t="s">
        <v>75</v>
      </c>
      <c r="BK178" s="214">
        <f>ROUND(I178*H178,2)</f>
        <v>0</v>
      </c>
      <c r="BL178" s="20" t="s">
        <v>128</v>
      </c>
      <c r="BM178" s="213" t="s">
        <v>196</v>
      </c>
    </row>
    <row r="179" s="2" customFormat="1">
      <c r="A179" s="41"/>
      <c r="B179" s="42"/>
      <c r="C179" s="43"/>
      <c r="D179" s="215" t="s">
        <v>130</v>
      </c>
      <c r="E179" s="43"/>
      <c r="F179" s="216" t="s">
        <v>197</v>
      </c>
      <c r="G179" s="43"/>
      <c r="H179" s="43"/>
      <c r="I179" s="217"/>
      <c r="J179" s="43"/>
      <c r="K179" s="43"/>
      <c r="L179" s="47"/>
      <c r="M179" s="218"/>
      <c r="N179" s="219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130</v>
      </c>
      <c r="AU179" s="20" t="s">
        <v>77</v>
      </c>
    </row>
    <row r="180" s="14" customFormat="1">
      <c r="A180" s="14"/>
      <c r="B180" s="232"/>
      <c r="C180" s="233"/>
      <c r="D180" s="222" t="s">
        <v>132</v>
      </c>
      <c r="E180" s="234" t="s">
        <v>19</v>
      </c>
      <c r="F180" s="235" t="s">
        <v>160</v>
      </c>
      <c r="G180" s="233"/>
      <c r="H180" s="234" t="s">
        <v>19</v>
      </c>
      <c r="I180" s="236"/>
      <c r="J180" s="233"/>
      <c r="K180" s="233"/>
      <c r="L180" s="237"/>
      <c r="M180" s="238"/>
      <c r="N180" s="239"/>
      <c r="O180" s="239"/>
      <c r="P180" s="239"/>
      <c r="Q180" s="239"/>
      <c r="R180" s="239"/>
      <c r="S180" s="239"/>
      <c r="T180" s="24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1" t="s">
        <v>132</v>
      </c>
      <c r="AU180" s="241" t="s">
        <v>77</v>
      </c>
      <c r="AV180" s="14" t="s">
        <v>75</v>
      </c>
      <c r="AW180" s="14" t="s">
        <v>32</v>
      </c>
      <c r="AX180" s="14" t="s">
        <v>70</v>
      </c>
      <c r="AY180" s="241" t="s">
        <v>120</v>
      </c>
    </row>
    <row r="181" s="13" customFormat="1">
      <c r="A181" s="13"/>
      <c r="B181" s="220"/>
      <c r="C181" s="221"/>
      <c r="D181" s="222" t="s">
        <v>132</v>
      </c>
      <c r="E181" s="223" t="s">
        <v>19</v>
      </c>
      <c r="F181" s="224" t="s">
        <v>185</v>
      </c>
      <c r="G181" s="221"/>
      <c r="H181" s="225">
        <v>23.725000000000001</v>
      </c>
      <c r="I181" s="226"/>
      <c r="J181" s="221"/>
      <c r="K181" s="221"/>
      <c r="L181" s="227"/>
      <c r="M181" s="228"/>
      <c r="N181" s="229"/>
      <c r="O181" s="229"/>
      <c r="P181" s="229"/>
      <c r="Q181" s="229"/>
      <c r="R181" s="229"/>
      <c r="S181" s="229"/>
      <c r="T181" s="23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1" t="s">
        <v>132</v>
      </c>
      <c r="AU181" s="231" t="s">
        <v>77</v>
      </c>
      <c r="AV181" s="13" t="s">
        <v>77</v>
      </c>
      <c r="AW181" s="13" t="s">
        <v>32</v>
      </c>
      <c r="AX181" s="13" t="s">
        <v>70</v>
      </c>
      <c r="AY181" s="231" t="s">
        <v>120</v>
      </c>
    </row>
    <row r="182" s="14" customFormat="1">
      <c r="A182" s="14"/>
      <c r="B182" s="232"/>
      <c r="C182" s="233"/>
      <c r="D182" s="222" t="s">
        <v>132</v>
      </c>
      <c r="E182" s="234" t="s">
        <v>19</v>
      </c>
      <c r="F182" s="235" t="s">
        <v>164</v>
      </c>
      <c r="G182" s="233"/>
      <c r="H182" s="234" t="s">
        <v>19</v>
      </c>
      <c r="I182" s="236"/>
      <c r="J182" s="233"/>
      <c r="K182" s="233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132</v>
      </c>
      <c r="AU182" s="241" t="s">
        <v>77</v>
      </c>
      <c r="AV182" s="14" t="s">
        <v>75</v>
      </c>
      <c r="AW182" s="14" t="s">
        <v>32</v>
      </c>
      <c r="AX182" s="14" t="s">
        <v>70</v>
      </c>
      <c r="AY182" s="241" t="s">
        <v>120</v>
      </c>
    </row>
    <row r="183" s="13" customFormat="1">
      <c r="A183" s="13"/>
      <c r="B183" s="220"/>
      <c r="C183" s="221"/>
      <c r="D183" s="222" t="s">
        <v>132</v>
      </c>
      <c r="E183" s="223" t="s">
        <v>19</v>
      </c>
      <c r="F183" s="224" t="s">
        <v>186</v>
      </c>
      <c r="G183" s="221"/>
      <c r="H183" s="225">
        <v>16.199999999999999</v>
      </c>
      <c r="I183" s="226"/>
      <c r="J183" s="221"/>
      <c r="K183" s="221"/>
      <c r="L183" s="227"/>
      <c r="M183" s="228"/>
      <c r="N183" s="229"/>
      <c r="O183" s="229"/>
      <c r="P183" s="229"/>
      <c r="Q183" s="229"/>
      <c r="R183" s="229"/>
      <c r="S183" s="229"/>
      <c r="T183" s="23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1" t="s">
        <v>132</v>
      </c>
      <c r="AU183" s="231" t="s">
        <v>77</v>
      </c>
      <c r="AV183" s="13" t="s">
        <v>77</v>
      </c>
      <c r="AW183" s="13" t="s">
        <v>32</v>
      </c>
      <c r="AX183" s="13" t="s">
        <v>70</v>
      </c>
      <c r="AY183" s="231" t="s">
        <v>120</v>
      </c>
    </row>
    <row r="184" s="14" customFormat="1">
      <c r="A184" s="14"/>
      <c r="B184" s="232"/>
      <c r="C184" s="233"/>
      <c r="D184" s="222" t="s">
        <v>132</v>
      </c>
      <c r="E184" s="234" t="s">
        <v>19</v>
      </c>
      <c r="F184" s="235" t="s">
        <v>170</v>
      </c>
      <c r="G184" s="233"/>
      <c r="H184" s="234" t="s">
        <v>19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1" t="s">
        <v>132</v>
      </c>
      <c r="AU184" s="241" t="s">
        <v>77</v>
      </c>
      <c r="AV184" s="14" t="s">
        <v>75</v>
      </c>
      <c r="AW184" s="14" t="s">
        <v>32</v>
      </c>
      <c r="AX184" s="14" t="s">
        <v>70</v>
      </c>
      <c r="AY184" s="241" t="s">
        <v>120</v>
      </c>
    </row>
    <row r="185" s="13" customFormat="1">
      <c r="A185" s="13"/>
      <c r="B185" s="220"/>
      <c r="C185" s="221"/>
      <c r="D185" s="222" t="s">
        <v>132</v>
      </c>
      <c r="E185" s="223" t="s">
        <v>19</v>
      </c>
      <c r="F185" s="224" t="s">
        <v>187</v>
      </c>
      <c r="G185" s="221"/>
      <c r="H185" s="225">
        <v>5.2800000000000002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1" t="s">
        <v>132</v>
      </c>
      <c r="AU185" s="231" t="s">
        <v>77</v>
      </c>
      <c r="AV185" s="13" t="s">
        <v>77</v>
      </c>
      <c r="AW185" s="13" t="s">
        <v>32</v>
      </c>
      <c r="AX185" s="13" t="s">
        <v>70</v>
      </c>
      <c r="AY185" s="231" t="s">
        <v>120</v>
      </c>
    </row>
    <row r="186" s="14" customFormat="1">
      <c r="A186" s="14"/>
      <c r="B186" s="232"/>
      <c r="C186" s="233"/>
      <c r="D186" s="222" t="s">
        <v>132</v>
      </c>
      <c r="E186" s="234" t="s">
        <v>19</v>
      </c>
      <c r="F186" s="235" t="s">
        <v>172</v>
      </c>
      <c r="G186" s="233"/>
      <c r="H186" s="234" t="s">
        <v>19</v>
      </c>
      <c r="I186" s="236"/>
      <c r="J186" s="233"/>
      <c r="K186" s="233"/>
      <c r="L186" s="237"/>
      <c r="M186" s="238"/>
      <c r="N186" s="239"/>
      <c r="O186" s="239"/>
      <c r="P186" s="239"/>
      <c r="Q186" s="239"/>
      <c r="R186" s="239"/>
      <c r="S186" s="239"/>
      <c r="T186" s="24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1" t="s">
        <v>132</v>
      </c>
      <c r="AU186" s="241" t="s">
        <v>77</v>
      </c>
      <c r="AV186" s="14" t="s">
        <v>75</v>
      </c>
      <c r="AW186" s="14" t="s">
        <v>32</v>
      </c>
      <c r="AX186" s="14" t="s">
        <v>70</v>
      </c>
      <c r="AY186" s="241" t="s">
        <v>120</v>
      </c>
    </row>
    <row r="187" s="13" customFormat="1">
      <c r="A187" s="13"/>
      <c r="B187" s="220"/>
      <c r="C187" s="221"/>
      <c r="D187" s="222" t="s">
        <v>132</v>
      </c>
      <c r="E187" s="223" t="s">
        <v>19</v>
      </c>
      <c r="F187" s="224" t="s">
        <v>188</v>
      </c>
      <c r="G187" s="221"/>
      <c r="H187" s="225">
        <v>4.9199999999999999</v>
      </c>
      <c r="I187" s="226"/>
      <c r="J187" s="221"/>
      <c r="K187" s="221"/>
      <c r="L187" s="227"/>
      <c r="M187" s="228"/>
      <c r="N187" s="229"/>
      <c r="O187" s="229"/>
      <c r="P187" s="229"/>
      <c r="Q187" s="229"/>
      <c r="R187" s="229"/>
      <c r="S187" s="229"/>
      <c r="T187" s="23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1" t="s">
        <v>132</v>
      </c>
      <c r="AU187" s="231" t="s">
        <v>77</v>
      </c>
      <c r="AV187" s="13" t="s">
        <v>77</v>
      </c>
      <c r="AW187" s="13" t="s">
        <v>32</v>
      </c>
      <c r="AX187" s="13" t="s">
        <v>70</v>
      </c>
      <c r="AY187" s="231" t="s">
        <v>120</v>
      </c>
    </row>
    <row r="188" s="14" customFormat="1">
      <c r="A188" s="14"/>
      <c r="B188" s="232"/>
      <c r="C188" s="233"/>
      <c r="D188" s="222" t="s">
        <v>132</v>
      </c>
      <c r="E188" s="234" t="s">
        <v>19</v>
      </c>
      <c r="F188" s="235" t="s">
        <v>189</v>
      </c>
      <c r="G188" s="233"/>
      <c r="H188" s="234" t="s">
        <v>19</v>
      </c>
      <c r="I188" s="236"/>
      <c r="J188" s="233"/>
      <c r="K188" s="233"/>
      <c r="L188" s="237"/>
      <c r="M188" s="238"/>
      <c r="N188" s="239"/>
      <c r="O188" s="239"/>
      <c r="P188" s="239"/>
      <c r="Q188" s="239"/>
      <c r="R188" s="239"/>
      <c r="S188" s="239"/>
      <c r="T188" s="24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1" t="s">
        <v>132</v>
      </c>
      <c r="AU188" s="241" t="s">
        <v>77</v>
      </c>
      <c r="AV188" s="14" t="s">
        <v>75</v>
      </c>
      <c r="AW188" s="14" t="s">
        <v>32</v>
      </c>
      <c r="AX188" s="14" t="s">
        <v>70</v>
      </c>
      <c r="AY188" s="241" t="s">
        <v>120</v>
      </c>
    </row>
    <row r="189" s="13" customFormat="1">
      <c r="A189" s="13"/>
      <c r="B189" s="220"/>
      <c r="C189" s="221"/>
      <c r="D189" s="222" t="s">
        <v>132</v>
      </c>
      <c r="E189" s="223" t="s">
        <v>19</v>
      </c>
      <c r="F189" s="224" t="s">
        <v>190</v>
      </c>
      <c r="G189" s="221"/>
      <c r="H189" s="225">
        <v>1.45</v>
      </c>
      <c r="I189" s="226"/>
      <c r="J189" s="221"/>
      <c r="K189" s="221"/>
      <c r="L189" s="227"/>
      <c r="M189" s="228"/>
      <c r="N189" s="229"/>
      <c r="O189" s="229"/>
      <c r="P189" s="229"/>
      <c r="Q189" s="229"/>
      <c r="R189" s="229"/>
      <c r="S189" s="229"/>
      <c r="T189" s="23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1" t="s">
        <v>132</v>
      </c>
      <c r="AU189" s="231" t="s">
        <v>77</v>
      </c>
      <c r="AV189" s="13" t="s">
        <v>77</v>
      </c>
      <c r="AW189" s="13" t="s">
        <v>32</v>
      </c>
      <c r="AX189" s="13" t="s">
        <v>70</v>
      </c>
      <c r="AY189" s="231" t="s">
        <v>120</v>
      </c>
    </row>
    <row r="190" s="14" customFormat="1">
      <c r="A190" s="14"/>
      <c r="B190" s="232"/>
      <c r="C190" s="233"/>
      <c r="D190" s="222" t="s">
        <v>132</v>
      </c>
      <c r="E190" s="234" t="s">
        <v>19</v>
      </c>
      <c r="F190" s="235" t="s">
        <v>139</v>
      </c>
      <c r="G190" s="233"/>
      <c r="H190" s="234" t="s">
        <v>19</v>
      </c>
      <c r="I190" s="236"/>
      <c r="J190" s="233"/>
      <c r="K190" s="233"/>
      <c r="L190" s="237"/>
      <c r="M190" s="238"/>
      <c r="N190" s="239"/>
      <c r="O190" s="239"/>
      <c r="P190" s="239"/>
      <c r="Q190" s="239"/>
      <c r="R190" s="239"/>
      <c r="S190" s="239"/>
      <c r="T190" s="24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1" t="s">
        <v>132</v>
      </c>
      <c r="AU190" s="241" t="s">
        <v>77</v>
      </c>
      <c r="AV190" s="14" t="s">
        <v>75</v>
      </c>
      <c r="AW190" s="14" t="s">
        <v>32</v>
      </c>
      <c r="AX190" s="14" t="s">
        <v>70</v>
      </c>
      <c r="AY190" s="241" t="s">
        <v>120</v>
      </c>
    </row>
    <row r="191" s="13" customFormat="1">
      <c r="A191" s="13"/>
      <c r="B191" s="220"/>
      <c r="C191" s="221"/>
      <c r="D191" s="222" t="s">
        <v>132</v>
      </c>
      <c r="E191" s="223" t="s">
        <v>19</v>
      </c>
      <c r="F191" s="224" t="s">
        <v>140</v>
      </c>
      <c r="G191" s="221"/>
      <c r="H191" s="225">
        <v>20.963000000000001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1" t="s">
        <v>132</v>
      </c>
      <c r="AU191" s="231" t="s">
        <v>77</v>
      </c>
      <c r="AV191" s="13" t="s">
        <v>77</v>
      </c>
      <c r="AW191" s="13" t="s">
        <v>32</v>
      </c>
      <c r="AX191" s="13" t="s">
        <v>70</v>
      </c>
      <c r="AY191" s="231" t="s">
        <v>120</v>
      </c>
    </row>
    <row r="192" s="14" customFormat="1">
      <c r="A192" s="14"/>
      <c r="B192" s="232"/>
      <c r="C192" s="233"/>
      <c r="D192" s="222" t="s">
        <v>132</v>
      </c>
      <c r="E192" s="234" t="s">
        <v>19</v>
      </c>
      <c r="F192" s="235" t="s">
        <v>141</v>
      </c>
      <c r="G192" s="233"/>
      <c r="H192" s="234" t="s">
        <v>19</v>
      </c>
      <c r="I192" s="236"/>
      <c r="J192" s="233"/>
      <c r="K192" s="233"/>
      <c r="L192" s="237"/>
      <c r="M192" s="238"/>
      <c r="N192" s="239"/>
      <c r="O192" s="239"/>
      <c r="P192" s="239"/>
      <c r="Q192" s="239"/>
      <c r="R192" s="239"/>
      <c r="S192" s="239"/>
      <c r="T192" s="24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1" t="s">
        <v>132</v>
      </c>
      <c r="AU192" s="241" t="s">
        <v>77</v>
      </c>
      <c r="AV192" s="14" t="s">
        <v>75</v>
      </c>
      <c r="AW192" s="14" t="s">
        <v>32</v>
      </c>
      <c r="AX192" s="14" t="s">
        <v>70</v>
      </c>
      <c r="AY192" s="241" t="s">
        <v>120</v>
      </c>
    </row>
    <row r="193" s="13" customFormat="1">
      <c r="A193" s="13"/>
      <c r="B193" s="220"/>
      <c r="C193" s="221"/>
      <c r="D193" s="222" t="s">
        <v>132</v>
      </c>
      <c r="E193" s="223" t="s">
        <v>19</v>
      </c>
      <c r="F193" s="224" t="s">
        <v>142</v>
      </c>
      <c r="G193" s="221"/>
      <c r="H193" s="225">
        <v>21.93</v>
      </c>
      <c r="I193" s="226"/>
      <c r="J193" s="221"/>
      <c r="K193" s="221"/>
      <c r="L193" s="227"/>
      <c r="M193" s="228"/>
      <c r="N193" s="229"/>
      <c r="O193" s="229"/>
      <c r="P193" s="229"/>
      <c r="Q193" s="229"/>
      <c r="R193" s="229"/>
      <c r="S193" s="229"/>
      <c r="T193" s="23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1" t="s">
        <v>132</v>
      </c>
      <c r="AU193" s="231" t="s">
        <v>77</v>
      </c>
      <c r="AV193" s="13" t="s">
        <v>77</v>
      </c>
      <c r="AW193" s="13" t="s">
        <v>32</v>
      </c>
      <c r="AX193" s="13" t="s">
        <v>70</v>
      </c>
      <c r="AY193" s="231" t="s">
        <v>120</v>
      </c>
    </row>
    <row r="194" s="14" customFormat="1">
      <c r="A194" s="14"/>
      <c r="B194" s="232"/>
      <c r="C194" s="233"/>
      <c r="D194" s="222" t="s">
        <v>132</v>
      </c>
      <c r="E194" s="234" t="s">
        <v>19</v>
      </c>
      <c r="F194" s="235" t="s">
        <v>143</v>
      </c>
      <c r="G194" s="233"/>
      <c r="H194" s="234" t="s">
        <v>19</v>
      </c>
      <c r="I194" s="236"/>
      <c r="J194" s="233"/>
      <c r="K194" s="233"/>
      <c r="L194" s="237"/>
      <c r="M194" s="238"/>
      <c r="N194" s="239"/>
      <c r="O194" s="239"/>
      <c r="P194" s="239"/>
      <c r="Q194" s="239"/>
      <c r="R194" s="239"/>
      <c r="S194" s="239"/>
      <c r="T194" s="24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1" t="s">
        <v>132</v>
      </c>
      <c r="AU194" s="241" t="s">
        <v>77</v>
      </c>
      <c r="AV194" s="14" t="s">
        <v>75</v>
      </c>
      <c r="AW194" s="14" t="s">
        <v>32</v>
      </c>
      <c r="AX194" s="14" t="s">
        <v>70</v>
      </c>
      <c r="AY194" s="241" t="s">
        <v>120</v>
      </c>
    </row>
    <row r="195" s="13" customFormat="1">
      <c r="A195" s="13"/>
      <c r="B195" s="220"/>
      <c r="C195" s="221"/>
      <c r="D195" s="222" t="s">
        <v>132</v>
      </c>
      <c r="E195" s="223" t="s">
        <v>19</v>
      </c>
      <c r="F195" s="224" t="s">
        <v>144</v>
      </c>
      <c r="G195" s="221"/>
      <c r="H195" s="225">
        <v>22.253</v>
      </c>
      <c r="I195" s="226"/>
      <c r="J195" s="221"/>
      <c r="K195" s="221"/>
      <c r="L195" s="227"/>
      <c r="M195" s="228"/>
      <c r="N195" s="229"/>
      <c r="O195" s="229"/>
      <c r="P195" s="229"/>
      <c r="Q195" s="229"/>
      <c r="R195" s="229"/>
      <c r="S195" s="229"/>
      <c r="T195" s="23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1" t="s">
        <v>132</v>
      </c>
      <c r="AU195" s="231" t="s">
        <v>77</v>
      </c>
      <c r="AV195" s="13" t="s">
        <v>77</v>
      </c>
      <c r="AW195" s="13" t="s">
        <v>32</v>
      </c>
      <c r="AX195" s="13" t="s">
        <v>70</v>
      </c>
      <c r="AY195" s="231" t="s">
        <v>120</v>
      </c>
    </row>
    <row r="196" s="15" customFormat="1">
      <c r="A196" s="15"/>
      <c r="B196" s="242"/>
      <c r="C196" s="243"/>
      <c r="D196" s="222" t="s">
        <v>132</v>
      </c>
      <c r="E196" s="244" t="s">
        <v>19</v>
      </c>
      <c r="F196" s="245" t="s">
        <v>145</v>
      </c>
      <c r="G196" s="243"/>
      <c r="H196" s="246">
        <v>116.72100000000002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2" t="s">
        <v>132</v>
      </c>
      <c r="AU196" s="252" t="s">
        <v>77</v>
      </c>
      <c r="AV196" s="15" t="s">
        <v>128</v>
      </c>
      <c r="AW196" s="15" t="s">
        <v>32</v>
      </c>
      <c r="AX196" s="15" t="s">
        <v>75</v>
      </c>
      <c r="AY196" s="252" t="s">
        <v>120</v>
      </c>
    </row>
    <row r="197" s="2" customFormat="1" ht="16.5" customHeight="1">
      <c r="A197" s="41"/>
      <c r="B197" s="42"/>
      <c r="C197" s="201" t="s">
        <v>198</v>
      </c>
      <c r="D197" s="201" t="s">
        <v>124</v>
      </c>
      <c r="E197" s="202" t="s">
        <v>199</v>
      </c>
      <c r="F197" s="203" t="s">
        <v>200</v>
      </c>
      <c r="G197" s="204" t="s">
        <v>127</v>
      </c>
      <c r="H197" s="205">
        <v>14.84</v>
      </c>
      <c r="I197" s="206"/>
      <c r="J197" s="207">
        <f>ROUND(I197*H197,2)</f>
        <v>0</v>
      </c>
      <c r="K197" s="208"/>
      <c r="L197" s="47"/>
      <c r="M197" s="209" t="s">
        <v>19</v>
      </c>
      <c r="N197" s="210" t="s">
        <v>41</v>
      </c>
      <c r="O197" s="87"/>
      <c r="P197" s="211">
        <f>O197*H197</f>
        <v>0</v>
      </c>
      <c r="Q197" s="211">
        <v>0</v>
      </c>
      <c r="R197" s="211">
        <f>Q197*H197</f>
        <v>0</v>
      </c>
      <c r="S197" s="211">
        <v>0.089999999999999997</v>
      </c>
      <c r="T197" s="212">
        <f>S197*H197</f>
        <v>1.3355999999999999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3" t="s">
        <v>128</v>
      </c>
      <c r="AT197" s="213" t="s">
        <v>124</v>
      </c>
      <c r="AU197" s="213" t="s">
        <v>77</v>
      </c>
      <c r="AY197" s="20" t="s">
        <v>120</v>
      </c>
      <c r="BE197" s="214">
        <f>IF(N197="základní",J197,0)</f>
        <v>0</v>
      </c>
      <c r="BF197" s="214">
        <f>IF(N197="snížená",J197,0)</f>
        <v>0</v>
      </c>
      <c r="BG197" s="214">
        <f>IF(N197="zákl. přenesená",J197,0)</f>
        <v>0</v>
      </c>
      <c r="BH197" s="214">
        <f>IF(N197="sníž. přenesená",J197,0)</f>
        <v>0</v>
      </c>
      <c r="BI197" s="214">
        <f>IF(N197="nulová",J197,0)</f>
        <v>0</v>
      </c>
      <c r="BJ197" s="20" t="s">
        <v>75</v>
      </c>
      <c r="BK197" s="214">
        <f>ROUND(I197*H197,2)</f>
        <v>0</v>
      </c>
      <c r="BL197" s="20" t="s">
        <v>128</v>
      </c>
      <c r="BM197" s="213" t="s">
        <v>201</v>
      </c>
    </row>
    <row r="198" s="2" customFormat="1">
      <c r="A198" s="41"/>
      <c r="B198" s="42"/>
      <c r="C198" s="43"/>
      <c r="D198" s="215" t="s">
        <v>130</v>
      </c>
      <c r="E198" s="43"/>
      <c r="F198" s="216" t="s">
        <v>202</v>
      </c>
      <c r="G198" s="43"/>
      <c r="H198" s="43"/>
      <c r="I198" s="217"/>
      <c r="J198" s="43"/>
      <c r="K198" s="43"/>
      <c r="L198" s="47"/>
      <c r="M198" s="218"/>
      <c r="N198" s="219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130</v>
      </c>
      <c r="AU198" s="20" t="s">
        <v>77</v>
      </c>
    </row>
    <row r="199" s="14" customFormat="1">
      <c r="A199" s="14"/>
      <c r="B199" s="232"/>
      <c r="C199" s="233"/>
      <c r="D199" s="222" t="s">
        <v>132</v>
      </c>
      <c r="E199" s="234" t="s">
        <v>19</v>
      </c>
      <c r="F199" s="235" t="s">
        <v>203</v>
      </c>
      <c r="G199" s="233"/>
      <c r="H199" s="234" t="s">
        <v>19</v>
      </c>
      <c r="I199" s="236"/>
      <c r="J199" s="233"/>
      <c r="K199" s="233"/>
      <c r="L199" s="237"/>
      <c r="M199" s="238"/>
      <c r="N199" s="239"/>
      <c r="O199" s="239"/>
      <c r="P199" s="239"/>
      <c r="Q199" s="239"/>
      <c r="R199" s="239"/>
      <c r="S199" s="239"/>
      <c r="T199" s="24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1" t="s">
        <v>132</v>
      </c>
      <c r="AU199" s="241" t="s">
        <v>77</v>
      </c>
      <c r="AV199" s="14" t="s">
        <v>75</v>
      </c>
      <c r="AW199" s="14" t="s">
        <v>32</v>
      </c>
      <c r="AX199" s="14" t="s">
        <v>70</v>
      </c>
      <c r="AY199" s="241" t="s">
        <v>120</v>
      </c>
    </row>
    <row r="200" s="13" customFormat="1">
      <c r="A200" s="13"/>
      <c r="B200" s="220"/>
      <c r="C200" s="221"/>
      <c r="D200" s="222" t="s">
        <v>132</v>
      </c>
      <c r="E200" s="223" t="s">
        <v>19</v>
      </c>
      <c r="F200" s="224" t="s">
        <v>204</v>
      </c>
      <c r="G200" s="221"/>
      <c r="H200" s="225">
        <v>4.7599999999999998</v>
      </c>
      <c r="I200" s="226"/>
      <c r="J200" s="221"/>
      <c r="K200" s="221"/>
      <c r="L200" s="227"/>
      <c r="M200" s="228"/>
      <c r="N200" s="229"/>
      <c r="O200" s="229"/>
      <c r="P200" s="229"/>
      <c r="Q200" s="229"/>
      <c r="R200" s="229"/>
      <c r="S200" s="229"/>
      <c r="T200" s="23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1" t="s">
        <v>132</v>
      </c>
      <c r="AU200" s="231" t="s">
        <v>77</v>
      </c>
      <c r="AV200" s="13" t="s">
        <v>77</v>
      </c>
      <c r="AW200" s="13" t="s">
        <v>32</v>
      </c>
      <c r="AX200" s="13" t="s">
        <v>70</v>
      </c>
      <c r="AY200" s="231" t="s">
        <v>120</v>
      </c>
    </row>
    <row r="201" s="13" customFormat="1">
      <c r="A201" s="13"/>
      <c r="B201" s="220"/>
      <c r="C201" s="221"/>
      <c r="D201" s="222" t="s">
        <v>132</v>
      </c>
      <c r="E201" s="223" t="s">
        <v>19</v>
      </c>
      <c r="F201" s="224" t="s">
        <v>205</v>
      </c>
      <c r="G201" s="221"/>
      <c r="H201" s="225">
        <v>10.08</v>
      </c>
      <c r="I201" s="226"/>
      <c r="J201" s="221"/>
      <c r="K201" s="221"/>
      <c r="L201" s="227"/>
      <c r="M201" s="228"/>
      <c r="N201" s="229"/>
      <c r="O201" s="229"/>
      <c r="P201" s="229"/>
      <c r="Q201" s="229"/>
      <c r="R201" s="229"/>
      <c r="S201" s="229"/>
      <c r="T201" s="23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1" t="s">
        <v>132</v>
      </c>
      <c r="AU201" s="231" t="s">
        <v>77</v>
      </c>
      <c r="AV201" s="13" t="s">
        <v>77</v>
      </c>
      <c r="AW201" s="13" t="s">
        <v>32</v>
      </c>
      <c r="AX201" s="13" t="s">
        <v>70</v>
      </c>
      <c r="AY201" s="231" t="s">
        <v>120</v>
      </c>
    </row>
    <row r="202" s="15" customFormat="1">
      <c r="A202" s="15"/>
      <c r="B202" s="242"/>
      <c r="C202" s="243"/>
      <c r="D202" s="222" t="s">
        <v>132</v>
      </c>
      <c r="E202" s="244" t="s">
        <v>19</v>
      </c>
      <c r="F202" s="245" t="s">
        <v>145</v>
      </c>
      <c r="G202" s="243"/>
      <c r="H202" s="246">
        <v>14.84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2" t="s">
        <v>132</v>
      </c>
      <c r="AU202" s="252" t="s">
        <v>77</v>
      </c>
      <c r="AV202" s="15" t="s">
        <v>128</v>
      </c>
      <c r="AW202" s="15" t="s">
        <v>32</v>
      </c>
      <c r="AX202" s="15" t="s">
        <v>75</v>
      </c>
      <c r="AY202" s="252" t="s">
        <v>120</v>
      </c>
    </row>
    <row r="203" s="2" customFormat="1" ht="24.15" customHeight="1">
      <c r="A203" s="41"/>
      <c r="B203" s="42"/>
      <c r="C203" s="201" t="s">
        <v>206</v>
      </c>
      <c r="D203" s="201" t="s">
        <v>124</v>
      </c>
      <c r="E203" s="202" t="s">
        <v>207</v>
      </c>
      <c r="F203" s="203" t="s">
        <v>208</v>
      </c>
      <c r="G203" s="204" t="s">
        <v>127</v>
      </c>
      <c r="H203" s="205">
        <v>1</v>
      </c>
      <c r="I203" s="206"/>
      <c r="J203" s="207">
        <f>ROUND(I203*H203,2)</f>
        <v>0</v>
      </c>
      <c r="K203" s="208"/>
      <c r="L203" s="47"/>
      <c r="M203" s="209" t="s">
        <v>19</v>
      </c>
      <c r="N203" s="210" t="s">
        <v>41</v>
      </c>
      <c r="O203" s="87"/>
      <c r="P203" s="211">
        <f>O203*H203</f>
        <v>0</v>
      </c>
      <c r="Q203" s="211">
        <v>0</v>
      </c>
      <c r="R203" s="211">
        <f>Q203*H203</f>
        <v>0</v>
      </c>
      <c r="S203" s="211">
        <v>0.031</v>
      </c>
      <c r="T203" s="212">
        <f>S203*H203</f>
        <v>0.031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3" t="s">
        <v>128</v>
      </c>
      <c r="AT203" s="213" t="s">
        <v>124</v>
      </c>
      <c r="AU203" s="213" t="s">
        <v>77</v>
      </c>
      <c r="AY203" s="20" t="s">
        <v>120</v>
      </c>
      <c r="BE203" s="214">
        <f>IF(N203="základní",J203,0)</f>
        <v>0</v>
      </c>
      <c r="BF203" s="214">
        <f>IF(N203="snížená",J203,0)</f>
        <v>0</v>
      </c>
      <c r="BG203" s="214">
        <f>IF(N203="zákl. přenesená",J203,0)</f>
        <v>0</v>
      </c>
      <c r="BH203" s="214">
        <f>IF(N203="sníž. přenesená",J203,0)</f>
        <v>0</v>
      </c>
      <c r="BI203" s="214">
        <f>IF(N203="nulová",J203,0)</f>
        <v>0</v>
      </c>
      <c r="BJ203" s="20" t="s">
        <v>75</v>
      </c>
      <c r="BK203" s="214">
        <f>ROUND(I203*H203,2)</f>
        <v>0</v>
      </c>
      <c r="BL203" s="20" t="s">
        <v>128</v>
      </c>
      <c r="BM203" s="213" t="s">
        <v>209</v>
      </c>
    </row>
    <row r="204" s="2" customFormat="1">
      <c r="A204" s="41"/>
      <c r="B204" s="42"/>
      <c r="C204" s="43"/>
      <c r="D204" s="215" t="s">
        <v>130</v>
      </c>
      <c r="E204" s="43"/>
      <c r="F204" s="216" t="s">
        <v>210</v>
      </c>
      <c r="G204" s="43"/>
      <c r="H204" s="43"/>
      <c r="I204" s="217"/>
      <c r="J204" s="43"/>
      <c r="K204" s="43"/>
      <c r="L204" s="47"/>
      <c r="M204" s="218"/>
      <c r="N204" s="219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130</v>
      </c>
      <c r="AU204" s="20" t="s">
        <v>77</v>
      </c>
    </row>
    <row r="205" s="14" customFormat="1">
      <c r="A205" s="14"/>
      <c r="B205" s="232"/>
      <c r="C205" s="233"/>
      <c r="D205" s="222" t="s">
        <v>132</v>
      </c>
      <c r="E205" s="234" t="s">
        <v>19</v>
      </c>
      <c r="F205" s="235" t="s">
        <v>211</v>
      </c>
      <c r="G205" s="233"/>
      <c r="H205" s="234" t="s">
        <v>19</v>
      </c>
      <c r="I205" s="236"/>
      <c r="J205" s="233"/>
      <c r="K205" s="233"/>
      <c r="L205" s="237"/>
      <c r="M205" s="238"/>
      <c r="N205" s="239"/>
      <c r="O205" s="239"/>
      <c r="P205" s="239"/>
      <c r="Q205" s="239"/>
      <c r="R205" s="239"/>
      <c r="S205" s="239"/>
      <c r="T205" s="24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1" t="s">
        <v>132</v>
      </c>
      <c r="AU205" s="241" t="s">
        <v>77</v>
      </c>
      <c r="AV205" s="14" t="s">
        <v>75</v>
      </c>
      <c r="AW205" s="14" t="s">
        <v>32</v>
      </c>
      <c r="AX205" s="14" t="s">
        <v>70</v>
      </c>
      <c r="AY205" s="241" t="s">
        <v>120</v>
      </c>
    </row>
    <row r="206" s="13" customFormat="1">
      <c r="A206" s="13"/>
      <c r="B206" s="220"/>
      <c r="C206" s="221"/>
      <c r="D206" s="222" t="s">
        <v>132</v>
      </c>
      <c r="E206" s="223" t="s">
        <v>19</v>
      </c>
      <c r="F206" s="224" t="s">
        <v>75</v>
      </c>
      <c r="G206" s="221"/>
      <c r="H206" s="225">
        <v>1</v>
      </c>
      <c r="I206" s="226"/>
      <c r="J206" s="221"/>
      <c r="K206" s="221"/>
      <c r="L206" s="227"/>
      <c r="M206" s="228"/>
      <c r="N206" s="229"/>
      <c r="O206" s="229"/>
      <c r="P206" s="229"/>
      <c r="Q206" s="229"/>
      <c r="R206" s="229"/>
      <c r="S206" s="229"/>
      <c r="T206" s="23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1" t="s">
        <v>132</v>
      </c>
      <c r="AU206" s="231" t="s">
        <v>77</v>
      </c>
      <c r="AV206" s="13" t="s">
        <v>77</v>
      </c>
      <c r="AW206" s="13" t="s">
        <v>32</v>
      </c>
      <c r="AX206" s="13" t="s">
        <v>70</v>
      </c>
      <c r="AY206" s="231" t="s">
        <v>120</v>
      </c>
    </row>
    <row r="207" s="15" customFormat="1">
      <c r="A207" s="15"/>
      <c r="B207" s="242"/>
      <c r="C207" s="243"/>
      <c r="D207" s="222" t="s">
        <v>132</v>
      </c>
      <c r="E207" s="244" t="s">
        <v>19</v>
      </c>
      <c r="F207" s="245" t="s">
        <v>145</v>
      </c>
      <c r="G207" s="243"/>
      <c r="H207" s="246">
        <v>1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1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2" t="s">
        <v>132</v>
      </c>
      <c r="AU207" s="252" t="s">
        <v>77</v>
      </c>
      <c r="AV207" s="15" t="s">
        <v>128</v>
      </c>
      <c r="AW207" s="15" t="s">
        <v>32</v>
      </c>
      <c r="AX207" s="15" t="s">
        <v>75</v>
      </c>
      <c r="AY207" s="252" t="s">
        <v>120</v>
      </c>
    </row>
    <row r="208" s="2" customFormat="1" ht="16.5" customHeight="1">
      <c r="A208" s="41"/>
      <c r="B208" s="42"/>
      <c r="C208" s="201" t="s">
        <v>212</v>
      </c>
      <c r="D208" s="201" t="s">
        <v>124</v>
      </c>
      <c r="E208" s="202" t="s">
        <v>213</v>
      </c>
      <c r="F208" s="203" t="s">
        <v>214</v>
      </c>
      <c r="G208" s="204" t="s">
        <v>215</v>
      </c>
      <c r="H208" s="205">
        <v>40</v>
      </c>
      <c r="I208" s="206"/>
      <c r="J208" s="207">
        <f>ROUND(I208*H208,2)</f>
        <v>0</v>
      </c>
      <c r="K208" s="208"/>
      <c r="L208" s="47"/>
      <c r="M208" s="209" t="s">
        <v>19</v>
      </c>
      <c r="N208" s="210" t="s">
        <v>41</v>
      </c>
      <c r="O208" s="87"/>
      <c r="P208" s="211">
        <f>O208*H208</f>
        <v>0</v>
      </c>
      <c r="Q208" s="211">
        <v>0</v>
      </c>
      <c r="R208" s="211">
        <f>Q208*H208</f>
        <v>0</v>
      </c>
      <c r="S208" s="211">
        <v>0</v>
      </c>
      <c r="T208" s="212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3" t="s">
        <v>128</v>
      </c>
      <c r="AT208" s="213" t="s">
        <v>124</v>
      </c>
      <c r="AU208" s="213" t="s">
        <v>77</v>
      </c>
      <c r="AY208" s="20" t="s">
        <v>120</v>
      </c>
      <c r="BE208" s="214">
        <f>IF(N208="základní",J208,0)</f>
        <v>0</v>
      </c>
      <c r="BF208" s="214">
        <f>IF(N208="snížená",J208,0)</f>
        <v>0</v>
      </c>
      <c r="BG208" s="214">
        <f>IF(N208="zákl. přenesená",J208,0)</f>
        <v>0</v>
      </c>
      <c r="BH208" s="214">
        <f>IF(N208="sníž. přenesená",J208,0)</f>
        <v>0</v>
      </c>
      <c r="BI208" s="214">
        <f>IF(N208="nulová",J208,0)</f>
        <v>0</v>
      </c>
      <c r="BJ208" s="20" t="s">
        <v>75</v>
      </c>
      <c r="BK208" s="214">
        <f>ROUND(I208*H208,2)</f>
        <v>0</v>
      </c>
      <c r="BL208" s="20" t="s">
        <v>128</v>
      </c>
      <c r="BM208" s="213" t="s">
        <v>216</v>
      </c>
    </row>
    <row r="209" s="12" customFormat="1" ht="20.88" customHeight="1">
      <c r="A209" s="12"/>
      <c r="B209" s="185"/>
      <c r="C209" s="186"/>
      <c r="D209" s="187" t="s">
        <v>69</v>
      </c>
      <c r="E209" s="199" t="s">
        <v>217</v>
      </c>
      <c r="F209" s="199" t="s">
        <v>218</v>
      </c>
      <c r="G209" s="186"/>
      <c r="H209" s="186"/>
      <c r="I209" s="189"/>
      <c r="J209" s="200">
        <f>BK209</f>
        <v>0</v>
      </c>
      <c r="K209" s="186"/>
      <c r="L209" s="191"/>
      <c r="M209" s="192"/>
      <c r="N209" s="193"/>
      <c r="O209" s="193"/>
      <c r="P209" s="194">
        <f>P210</f>
        <v>0</v>
      </c>
      <c r="Q209" s="193"/>
      <c r="R209" s="194">
        <f>R210</f>
        <v>0</v>
      </c>
      <c r="S209" s="193"/>
      <c r="T209" s="195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96" t="s">
        <v>75</v>
      </c>
      <c r="AT209" s="197" t="s">
        <v>69</v>
      </c>
      <c r="AU209" s="197" t="s">
        <v>77</v>
      </c>
      <c r="AY209" s="196" t="s">
        <v>120</v>
      </c>
      <c r="BK209" s="198">
        <f>BK210</f>
        <v>0</v>
      </c>
    </row>
    <row r="210" s="2" customFormat="1" ht="16.5" customHeight="1">
      <c r="A210" s="41"/>
      <c r="B210" s="42"/>
      <c r="C210" s="201" t="s">
        <v>219</v>
      </c>
      <c r="D210" s="201" t="s">
        <v>124</v>
      </c>
      <c r="E210" s="202" t="s">
        <v>220</v>
      </c>
      <c r="F210" s="203" t="s">
        <v>221</v>
      </c>
      <c r="G210" s="204" t="s">
        <v>222</v>
      </c>
      <c r="H210" s="205">
        <v>1</v>
      </c>
      <c r="I210" s="206"/>
      <c r="J210" s="207">
        <f>ROUND(I210*H210,2)</f>
        <v>0</v>
      </c>
      <c r="K210" s="208"/>
      <c r="L210" s="47"/>
      <c r="M210" s="209" t="s">
        <v>19</v>
      </c>
      <c r="N210" s="210" t="s">
        <v>41</v>
      </c>
      <c r="O210" s="87"/>
      <c r="P210" s="211">
        <f>O210*H210</f>
        <v>0</v>
      </c>
      <c r="Q210" s="211">
        <v>0</v>
      </c>
      <c r="R210" s="211">
        <f>Q210*H210</f>
        <v>0</v>
      </c>
      <c r="S210" s="211">
        <v>0</v>
      </c>
      <c r="T210" s="212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13" t="s">
        <v>128</v>
      </c>
      <c r="AT210" s="213" t="s">
        <v>124</v>
      </c>
      <c r="AU210" s="213" t="s">
        <v>223</v>
      </c>
      <c r="AY210" s="20" t="s">
        <v>120</v>
      </c>
      <c r="BE210" s="214">
        <f>IF(N210="základní",J210,0)</f>
        <v>0</v>
      </c>
      <c r="BF210" s="214">
        <f>IF(N210="snížená",J210,0)</f>
        <v>0</v>
      </c>
      <c r="BG210" s="214">
        <f>IF(N210="zákl. přenesená",J210,0)</f>
        <v>0</v>
      </c>
      <c r="BH210" s="214">
        <f>IF(N210="sníž. přenesená",J210,0)</f>
        <v>0</v>
      </c>
      <c r="BI210" s="214">
        <f>IF(N210="nulová",J210,0)</f>
        <v>0</v>
      </c>
      <c r="BJ210" s="20" t="s">
        <v>75</v>
      </c>
      <c r="BK210" s="214">
        <f>ROUND(I210*H210,2)</f>
        <v>0</v>
      </c>
      <c r="BL210" s="20" t="s">
        <v>128</v>
      </c>
      <c r="BM210" s="213" t="s">
        <v>224</v>
      </c>
    </row>
    <row r="211" s="12" customFormat="1" ht="22.8" customHeight="1">
      <c r="A211" s="12"/>
      <c r="B211" s="185"/>
      <c r="C211" s="186"/>
      <c r="D211" s="187" t="s">
        <v>69</v>
      </c>
      <c r="E211" s="199" t="s">
        <v>225</v>
      </c>
      <c r="F211" s="199" t="s">
        <v>226</v>
      </c>
      <c r="G211" s="186"/>
      <c r="H211" s="186"/>
      <c r="I211" s="189"/>
      <c r="J211" s="200">
        <f>BK211</f>
        <v>0</v>
      </c>
      <c r="K211" s="186"/>
      <c r="L211" s="191"/>
      <c r="M211" s="192"/>
      <c r="N211" s="193"/>
      <c r="O211" s="193"/>
      <c r="P211" s="194">
        <f>SUM(P212:P228)</f>
        <v>0</v>
      </c>
      <c r="Q211" s="193"/>
      <c r="R211" s="194">
        <f>SUM(R212:R228)</f>
        <v>0</v>
      </c>
      <c r="S211" s="193"/>
      <c r="T211" s="195">
        <f>SUM(T212:T228)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96" t="s">
        <v>75</v>
      </c>
      <c r="AT211" s="197" t="s">
        <v>69</v>
      </c>
      <c r="AU211" s="197" t="s">
        <v>75</v>
      </c>
      <c r="AY211" s="196" t="s">
        <v>120</v>
      </c>
      <c r="BK211" s="198">
        <f>SUM(BK212:BK228)</f>
        <v>0</v>
      </c>
    </row>
    <row r="212" s="2" customFormat="1" ht="24.15" customHeight="1">
      <c r="A212" s="41"/>
      <c r="B212" s="42"/>
      <c r="C212" s="201" t="s">
        <v>77</v>
      </c>
      <c r="D212" s="201" t="s">
        <v>124</v>
      </c>
      <c r="E212" s="202" t="s">
        <v>227</v>
      </c>
      <c r="F212" s="203" t="s">
        <v>228</v>
      </c>
      <c r="G212" s="204" t="s">
        <v>229</v>
      </c>
      <c r="H212" s="205">
        <v>2.8050000000000002</v>
      </c>
      <c r="I212" s="206"/>
      <c r="J212" s="207">
        <f>ROUND(I212*H212,2)</f>
        <v>0</v>
      </c>
      <c r="K212" s="208"/>
      <c r="L212" s="47"/>
      <c r="M212" s="209" t="s">
        <v>19</v>
      </c>
      <c r="N212" s="210" t="s">
        <v>41</v>
      </c>
      <c r="O212" s="87"/>
      <c r="P212" s="211">
        <f>O212*H212</f>
        <v>0</v>
      </c>
      <c r="Q212" s="211">
        <v>0</v>
      </c>
      <c r="R212" s="211">
        <f>Q212*H212</f>
        <v>0</v>
      </c>
      <c r="S212" s="211">
        <v>0</v>
      </c>
      <c r="T212" s="212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3" t="s">
        <v>128</v>
      </c>
      <c r="AT212" s="213" t="s">
        <v>124</v>
      </c>
      <c r="AU212" s="213" t="s">
        <v>77</v>
      </c>
      <c r="AY212" s="20" t="s">
        <v>120</v>
      </c>
      <c r="BE212" s="214">
        <f>IF(N212="základní",J212,0)</f>
        <v>0</v>
      </c>
      <c r="BF212" s="214">
        <f>IF(N212="snížená",J212,0)</f>
        <v>0</v>
      </c>
      <c r="BG212" s="214">
        <f>IF(N212="zákl. přenesená",J212,0)</f>
        <v>0</v>
      </c>
      <c r="BH212" s="214">
        <f>IF(N212="sníž. přenesená",J212,0)</f>
        <v>0</v>
      </c>
      <c r="BI212" s="214">
        <f>IF(N212="nulová",J212,0)</f>
        <v>0</v>
      </c>
      <c r="BJ212" s="20" t="s">
        <v>75</v>
      </c>
      <c r="BK212" s="214">
        <f>ROUND(I212*H212,2)</f>
        <v>0</v>
      </c>
      <c r="BL212" s="20" t="s">
        <v>128</v>
      </c>
      <c r="BM212" s="213" t="s">
        <v>230</v>
      </c>
    </row>
    <row r="213" s="2" customFormat="1">
      <c r="A213" s="41"/>
      <c r="B213" s="42"/>
      <c r="C213" s="43"/>
      <c r="D213" s="215" t="s">
        <v>130</v>
      </c>
      <c r="E213" s="43"/>
      <c r="F213" s="216" t="s">
        <v>231</v>
      </c>
      <c r="G213" s="43"/>
      <c r="H213" s="43"/>
      <c r="I213" s="217"/>
      <c r="J213" s="43"/>
      <c r="K213" s="43"/>
      <c r="L213" s="47"/>
      <c r="M213" s="218"/>
      <c r="N213" s="219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130</v>
      </c>
      <c r="AU213" s="20" t="s">
        <v>77</v>
      </c>
    </row>
    <row r="214" s="2" customFormat="1" ht="16.5" customHeight="1">
      <c r="A214" s="41"/>
      <c r="B214" s="42"/>
      <c r="C214" s="201" t="s">
        <v>223</v>
      </c>
      <c r="D214" s="201" t="s">
        <v>124</v>
      </c>
      <c r="E214" s="202" t="s">
        <v>232</v>
      </c>
      <c r="F214" s="203" t="s">
        <v>233</v>
      </c>
      <c r="G214" s="204" t="s">
        <v>234</v>
      </c>
      <c r="H214" s="205">
        <v>9</v>
      </c>
      <c r="I214" s="206"/>
      <c r="J214" s="207">
        <f>ROUND(I214*H214,2)</f>
        <v>0</v>
      </c>
      <c r="K214" s="208"/>
      <c r="L214" s="47"/>
      <c r="M214" s="209" t="s">
        <v>19</v>
      </c>
      <c r="N214" s="210" t="s">
        <v>41</v>
      </c>
      <c r="O214" s="87"/>
      <c r="P214" s="211">
        <f>O214*H214</f>
        <v>0</v>
      </c>
      <c r="Q214" s="211">
        <v>0</v>
      </c>
      <c r="R214" s="211">
        <f>Q214*H214</f>
        <v>0</v>
      </c>
      <c r="S214" s="211">
        <v>0</v>
      </c>
      <c r="T214" s="212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3" t="s">
        <v>128</v>
      </c>
      <c r="AT214" s="213" t="s">
        <v>124</v>
      </c>
      <c r="AU214" s="213" t="s">
        <v>77</v>
      </c>
      <c r="AY214" s="20" t="s">
        <v>120</v>
      </c>
      <c r="BE214" s="214">
        <f>IF(N214="základní",J214,0)</f>
        <v>0</v>
      </c>
      <c r="BF214" s="214">
        <f>IF(N214="snížená",J214,0)</f>
        <v>0</v>
      </c>
      <c r="BG214" s="214">
        <f>IF(N214="zákl. přenesená",J214,0)</f>
        <v>0</v>
      </c>
      <c r="BH214" s="214">
        <f>IF(N214="sníž. přenesená",J214,0)</f>
        <v>0</v>
      </c>
      <c r="BI214" s="214">
        <f>IF(N214="nulová",J214,0)</f>
        <v>0</v>
      </c>
      <c r="BJ214" s="20" t="s">
        <v>75</v>
      </c>
      <c r="BK214" s="214">
        <f>ROUND(I214*H214,2)</f>
        <v>0</v>
      </c>
      <c r="BL214" s="20" t="s">
        <v>128</v>
      </c>
      <c r="BM214" s="213" t="s">
        <v>235</v>
      </c>
    </row>
    <row r="215" s="2" customFormat="1">
      <c r="A215" s="41"/>
      <c r="B215" s="42"/>
      <c r="C215" s="43"/>
      <c r="D215" s="215" t="s">
        <v>130</v>
      </c>
      <c r="E215" s="43"/>
      <c r="F215" s="216" t="s">
        <v>236</v>
      </c>
      <c r="G215" s="43"/>
      <c r="H215" s="43"/>
      <c r="I215" s="217"/>
      <c r="J215" s="43"/>
      <c r="K215" s="43"/>
      <c r="L215" s="47"/>
      <c r="M215" s="218"/>
      <c r="N215" s="219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130</v>
      </c>
      <c r="AU215" s="20" t="s">
        <v>77</v>
      </c>
    </row>
    <row r="216" s="2" customFormat="1" ht="24.15" customHeight="1">
      <c r="A216" s="41"/>
      <c r="B216" s="42"/>
      <c r="C216" s="201" t="s">
        <v>121</v>
      </c>
      <c r="D216" s="201" t="s">
        <v>124</v>
      </c>
      <c r="E216" s="202" t="s">
        <v>237</v>
      </c>
      <c r="F216" s="203" t="s">
        <v>238</v>
      </c>
      <c r="G216" s="204" t="s">
        <v>234</v>
      </c>
      <c r="H216" s="205">
        <v>90</v>
      </c>
      <c r="I216" s="206"/>
      <c r="J216" s="207">
        <f>ROUND(I216*H216,2)</f>
        <v>0</v>
      </c>
      <c r="K216" s="208"/>
      <c r="L216" s="47"/>
      <c r="M216" s="209" t="s">
        <v>19</v>
      </c>
      <c r="N216" s="210" t="s">
        <v>41</v>
      </c>
      <c r="O216" s="87"/>
      <c r="P216" s="211">
        <f>O216*H216</f>
        <v>0</v>
      </c>
      <c r="Q216" s="211">
        <v>0</v>
      </c>
      <c r="R216" s="211">
        <f>Q216*H216</f>
        <v>0</v>
      </c>
      <c r="S216" s="211">
        <v>0</v>
      </c>
      <c r="T216" s="212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3" t="s">
        <v>128</v>
      </c>
      <c r="AT216" s="213" t="s">
        <v>124</v>
      </c>
      <c r="AU216" s="213" t="s">
        <v>77</v>
      </c>
      <c r="AY216" s="20" t="s">
        <v>120</v>
      </c>
      <c r="BE216" s="214">
        <f>IF(N216="základní",J216,0)</f>
        <v>0</v>
      </c>
      <c r="BF216" s="214">
        <f>IF(N216="snížená",J216,0)</f>
        <v>0</v>
      </c>
      <c r="BG216" s="214">
        <f>IF(N216="zákl. přenesená",J216,0)</f>
        <v>0</v>
      </c>
      <c r="BH216" s="214">
        <f>IF(N216="sníž. přenesená",J216,0)</f>
        <v>0</v>
      </c>
      <c r="BI216" s="214">
        <f>IF(N216="nulová",J216,0)</f>
        <v>0</v>
      </c>
      <c r="BJ216" s="20" t="s">
        <v>75</v>
      </c>
      <c r="BK216" s="214">
        <f>ROUND(I216*H216,2)</f>
        <v>0</v>
      </c>
      <c r="BL216" s="20" t="s">
        <v>128</v>
      </c>
      <c r="BM216" s="213" t="s">
        <v>239</v>
      </c>
    </row>
    <row r="217" s="2" customFormat="1">
      <c r="A217" s="41"/>
      <c r="B217" s="42"/>
      <c r="C217" s="43"/>
      <c r="D217" s="215" t="s">
        <v>130</v>
      </c>
      <c r="E217" s="43"/>
      <c r="F217" s="216" t="s">
        <v>240</v>
      </c>
      <c r="G217" s="43"/>
      <c r="H217" s="43"/>
      <c r="I217" s="217"/>
      <c r="J217" s="43"/>
      <c r="K217" s="43"/>
      <c r="L217" s="47"/>
      <c r="M217" s="218"/>
      <c r="N217" s="219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130</v>
      </c>
      <c r="AU217" s="20" t="s">
        <v>77</v>
      </c>
    </row>
    <row r="218" s="14" customFormat="1">
      <c r="A218" s="14"/>
      <c r="B218" s="232"/>
      <c r="C218" s="233"/>
      <c r="D218" s="222" t="s">
        <v>132</v>
      </c>
      <c r="E218" s="234" t="s">
        <v>19</v>
      </c>
      <c r="F218" s="235" t="s">
        <v>241</v>
      </c>
      <c r="G218" s="233"/>
      <c r="H218" s="234" t="s">
        <v>19</v>
      </c>
      <c r="I218" s="236"/>
      <c r="J218" s="233"/>
      <c r="K218" s="233"/>
      <c r="L218" s="237"/>
      <c r="M218" s="238"/>
      <c r="N218" s="239"/>
      <c r="O218" s="239"/>
      <c r="P218" s="239"/>
      <c r="Q218" s="239"/>
      <c r="R218" s="239"/>
      <c r="S218" s="239"/>
      <c r="T218" s="24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1" t="s">
        <v>132</v>
      </c>
      <c r="AU218" s="241" t="s">
        <v>77</v>
      </c>
      <c r="AV218" s="14" t="s">
        <v>75</v>
      </c>
      <c r="AW218" s="14" t="s">
        <v>32</v>
      </c>
      <c r="AX218" s="14" t="s">
        <v>70</v>
      </c>
      <c r="AY218" s="241" t="s">
        <v>120</v>
      </c>
    </row>
    <row r="219" s="13" customFormat="1">
      <c r="A219" s="13"/>
      <c r="B219" s="220"/>
      <c r="C219" s="221"/>
      <c r="D219" s="222" t="s">
        <v>132</v>
      </c>
      <c r="E219" s="223" t="s">
        <v>19</v>
      </c>
      <c r="F219" s="224" t="s">
        <v>242</v>
      </c>
      <c r="G219" s="221"/>
      <c r="H219" s="225">
        <v>90</v>
      </c>
      <c r="I219" s="226"/>
      <c r="J219" s="221"/>
      <c r="K219" s="221"/>
      <c r="L219" s="227"/>
      <c r="M219" s="228"/>
      <c r="N219" s="229"/>
      <c r="O219" s="229"/>
      <c r="P219" s="229"/>
      <c r="Q219" s="229"/>
      <c r="R219" s="229"/>
      <c r="S219" s="229"/>
      <c r="T219" s="23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1" t="s">
        <v>132</v>
      </c>
      <c r="AU219" s="231" t="s">
        <v>77</v>
      </c>
      <c r="AV219" s="13" t="s">
        <v>77</v>
      </c>
      <c r="AW219" s="13" t="s">
        <v>32</v>
      </c>
      <c r="AX219" s="13" t="s">
        <v>70</v>
      </c>
      <c r="AY219" s="231" t="s">
        <v>120</v>
      </c>
    </row>
    <row r="220" s="15" customFormat="1">
      <c r="A220" s="15"/>
      <c r="B220" s="242"/>
      <c r="C220" s="243"/>
      <c r="D220" s="222" t="s">
        <v>132</v>
      </c>
      <c r="E220" s="244" t="s">
        <v>19</v>
      </c>
      <c r="F220" s="245" t="s">
        <v>145</v>
      </c>
      <c r="G220" s="243"/>
      <c r="H220" s="246">
        <v>90</v>
      </c>
      <c r="I220" s="247"/>
      <c r="J220" s="243"/>
      <c r="K220" s="243"/>
      <c r="L220" s="248"/>
      <c r="M220" s="249"/>
      <c r="N220" s="250"/>
      <c r="O220" s="250"/>
      <c r="P220" s="250"/>
      <c r="Q220" s="250"/>
      <c r="R220" s="250"/>
      <c r="S220" s="250"/>
      <c r="T220" s="25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52" t="s">
        <v>132</v>
      </c>
      <c r="AU220" s="252" t="s">
        <v>77</v>
      </c>
      <c r="AV220" s="15" t="s">
        <v>128</v>
      </c>
      <c r="AW220" s="15" t="s">
        <v>32</v>
      </c>
      <c r="AX220" s="15" t="s">
        <v>75</v>
      </c>
      <c r="AY220" s="252" t="s">
        <v>120</v>
      </c>
    </row>
    <row r="221" s="2" customFormat="1" ht="21.75" customHeight="1">
      <c r="A221" s="41"/>
      <c r="B221" s="42"/>
      <c r="C221" s="201" t="s">
        <v>128</v>
      </c>
      <c r="D221" s="201" t="s">
        <v>124</v>
      </c>
      <c r="E221" s="202" t="s">
        <v>243</v>
      </c>
      <c r="F221" s="203" t="s">
        <v>244</v>
      </c>
      <c r="G221" s="204" t="s">
        <v>229</v>
      </c>
      <c r="H221" s="205">
        <v>2.8050000000000002</v>
      </c>
      <c r="I221" s="206"/>
      <c r="J221" s="207">
        <f>ROUND(I221*H221,2)</f>
        <v>0</v>
      </c>
      <c r="K221" s="208"/>
      <c r="L221" s="47"/>
      <c r="M221" s="209" t="s">
        <v>19</v>
      </c>
      <c r="N221" s="210" t="s">
        <v>41</v>
      </c>
      <c r="O221" s="87"/>
      <c r="P221" s="211">
        <f>O221*H221</f>
        <v>0</v>
      </c>
      <c r="Q221" s="211">
        <v>0</v>
      </c>
      <c r="R221" s="211">
        <f>Q221*H221</f>
        <v>0</v>
      </c>
      <c r="S221" s="211">
        <v>0</v>
      </c>
      <c r="T221" s="212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3" t="s">
        <v>128</v>
      </c>
      <c r="AT221" s="213" t="s">
        <v>124</v>
      </c>
      <c r="AU221" s="213" t="s">
        <v>77</v>
      </c>
      <c r="AY221" s="20" t="s">
        <v>120</v>
      </c>
      <c r="BE221" s="214">
        <f>IF(N221="základní",J221,0)</f>
        <v>0</v>
      </c>
      <c r="BF221" s="214">
        <f>IF(N221="snížená",J221,0)</f>
        <v>0</v>
      </c>
      <c r="BG221" s="214">
        <f>IF(N221="zákl. přenesená",J221,0)</f>
        <v>0</v>
      </c>
      <c r="BH221" s="214">
        <f>IF(N221="sníž. přenesená",J221,0)</f>
        <v>0</v>
      </c>
      <c r="BI221" s="214">
        <f>IF(N221="nulová",J221,0)</f>
        <v>0</v>
      </c>
      <c r="BJ221" s="20" t="s">
        <v>75</v>
      </c>
      <c r="BK221" s="214">
        <f>ROUND(I221*H221,2)</f>
        <v>0</v>
      </c>
      <c r="BL221" s="20" t="s">
        <v>128</v>
      </c>
      <c r="BM221" s="213" t="s">
        <v>245</v>
      </c>
    </row>
    <row r="222" s="2" customFormat="1">
      <c r="A222" s="41"/>
      <c r="B222" s="42"/>
      <c r="C222" s="43"/>
      <c r="D222" s="215" t="s">
        <v>130</v>
      </c>
      <c r="E222" s="43"/>
      <c r="F222" s="216" t="s">
        <v>246</v>
      </c>
      <c r="G222" s="43"/>
      <c r="H222" s="43"/>
      <c r="I222" s="217"/>
      <c r="J222" s="43"/>
      <c r="K222" s="43"/>
      <c r="L222" s="47"/>
      <c r="M222" s="218"/>
      <c r="N222" s="219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130</v>
      </c>
      <c r="AU222" s="20" t="s">
        <v>77</v>
      </c>
    </row>
    <row r="223" s="2" customFormat="1" ht="24.15" customHeight="1">
      <c r="A223" s="41"/>
      <c r="B223" s="42"/>
      <c r="C223" s="201" t="s">
        <v>247</v>
      </c>
      <c r="D223" s="201" t="s">
        <v>124</v>
      </c>
      <c r="E223" s="202" t="s">
        <v>248</v>
      </c>
      <c r="F223" s="203" t="s">
        <v>249</v>
      </c>
      <c r="G223" s="204" t="s">
        <v>229</v>
      </c>
      <c r="H223" s="205">
        <v>39.270000000000003</v>
      </c>
      <c r="I223" s="206"/>
      <c r="J223" s="207">
        <f>ROUND(I223*H223,2)</f>
        <v>0</v>
      </c>
      <c r="K223" s="208"/>
      <c r="L223" s="47"/>
      <c r="M223" s="209" t="s">
        <v>19</v>
      </c>
      <c r="N223" s="210" t="s">
        <v>41</v>
      </c>
      <c r="O223" s="87"/>
      <c r="P223" s="211">
        <f>O223*H223</f>
        <v>0</v>
      </c>
      <c r="Q223" s="211">
        <v>0</v>
      </c>
      <c r="R223" s="211">
        <f>Q223*H223</f>
        <v>0</v>
      </c>
      <c r="S223" s="211">
        <v>0</v>
      </c>
      <c r="T223" s="212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3" t="s">
        <v>128</v>
      </c>
      <c r="AT223" s="213" t="s">
        <v>124</v>
      </c>
      <c r="AU223" s="213" t="s">
        <v>77</v>
      </c>
      <c r="AY223" s="20" t="s">
        <v>120</v>
      </c>
      <c r="BE223" s="214">
        <f>IF(N223="základní",J223,0)</f>
        <v>0</v>
      </c>
      <c r="BF223" s="214">
        <f>IF(N223="snížená",J223,0)</f>
        <v>0</v>
      </c>
      <c r="BG223" s="214">
        <f>IF(N223="zákl. přenesená",J223,0)</f>
        <v>0</v>
      </c>
      <c r="BH223" s="214">
        <f>IF(N223="sníž. přenesená",J223,0)</f>
        <v>0</v>
      </c>
      <c r="BI223" s="214">
        <f>IF(N223="nulová",J223,0)</f>
        <v>0</v>
      </c>
      <c r="BJ223" s="20" t="s">
        <v>75</v>
      </c>
      <c r="BK223" s="214">
        <f>ROUND(I223*H223,2)</f>
        <v>0</v>
      </c>
      <c r="BL223" s="20" t="s">
        <v>128</v>
      </c>
      <c r="BM223" s="213" t="s">
        <v>250</v>
      </c>
    </row>
    <row r="224" s="2" customFormat="1">
      <c r="A224" s="41"/>
      <c r="B224" s="42"/>
      <c r="C224" s="43"/>
      <c r="D224" s="215" t="s">
        <v>130</v>
      </c>
      <c r="E224" s="43"/>
      <c r="F224" s="216" t="s">
        <v>251</v>
      </c>
      <c r="G224" s="43"/>
      <c r="H224" s="43"/>
      <c r="I224" s="217"/>
      <c r="J224" s="43"/>
      <c r="K224" s="43"/>
      <c r="L224" s="47"/>
      <c r="M224" s="218"/>
      <c r="N224" s="219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130</v>
      </c>
      <c r="AU224" s="20" t="s">
        <v>77</v>
      </c>
    </row>
    <row r="225" s="14" customFormat="1">
      <c r="A225" s="14"/>
      <c r="B225" s="232"/>
      <c r="C225" s="233"/>
      <c r="D225" s="222" t="s">
        <v>132</v>
      </c>
      <c r="E225" s="234" t="s">
        <v>19</v>
      </c>
      <c r="F225" s="235" t="s">
        <v>252</v>
      </c>
      <c r="G225" s="233"/>
      <c r="H225" s="234" t="s">
        <v>19</v>
      </c>
      <c r="I225" s="236"/>
      <c r="J225" s="233"/>
      <c r="K225" s="233"/>
      <c r="L225" s="237"/>
      <c r="M225" s="238"/>
      <c r="N225" s="239"/>
      <c r="O225" s="239"/>
      <c r="P225" s="239"/>
      <c r="Q225" s="239"/>
      <c r="R225" s="239"/>
      <c r="S225" s="239"/>
      <c r="T225" s="24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1" t="s">
        <v>132</v>
      </c>
      <c r="AU225" s="241" t="s">
        <v>77</v>
      </c>
      <c r="AV225" s="14" t="s">
        <v>75</v>
      </c>
      <c r="AW225" s="14" t="s">
        <v>32</v>
      </c>
      <c r="AX225" s="14" t="s">
        <v>70</v>
      </c>
      <c r="AY225" s="241" t="s">
        <v>120</v>
      </c>
    </row>
    <row r="226" s="13" customFormat="1">
      <c r="A226" s="13"/>
      <c r="B226" s="220"/>
      <c r="C226" s="221"/>
      <c r="D226" s="222" t="s">
        <v>132</v>
      </c>
      <c r="E226" s="223" t="s">
        <v>19</v>
      </c>
      <c r="F226" s="224" t="s">
        <v>253</v>
      </c>
      <c r="G226" s="221"/>
      <c r="H226" s="225">
        <v>39.270000000000003</v>
      </c>
      <c r="I226" s="226"/>
      <c r="J226" s="221"/>
      <c r="K226" s="221"/>
      <c r="L226" s="227"/>
      <c r="M226" s="228"/>
      <c r="N226" s="229"/>
      <c r="O226" s="229"/>
      <c r="P226" s="229"/>
      <c r="Q226" s="229"/>
      <c r="R226" s="229"/>
      <c r="S226" s="229"/>
      <c r="T226" s="23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1" t="s">
        <v>132</v>
      </c>
      <c r="AU226" s="231" t="s">
        <v>77</v>
      </c>
      <c r="AV226" s="13" t="s">
        <v>77</v>
      </c>
      <c r="AW226" s="13" t="s">
        <v>32</v>
      </c>
      <c r="AX226" s="13" t="s">
        <v>75</v>
      </c>
      <c r="AY226" s="231" t="s">
        <v>120</v>
      </c>
    </row>
    <row r="227" s="2" customFormat="1" ht="24.15" customHeight="1">
      <c r="A227" s="41"/>
      <c r="B227" s="42"/>
      <c r="C227" s="201" t="s">
        <v>254</v>
      </c>
      <c r="D227" s="201" t="s">
        <v>124</v>
      </c>
      <c r="E227" s="202" t="s">
        <v>255</v>
      </c>
      <c r="F227" s="203" t="s">
        <v>256</v>
      </c>
      <c r="G227" s="204" t="s">
        <v>229</v>
      </c>
      <c r="H227" s="205">
        <v>2.8050000000000002</v>
      </c>
      <c r="I227" s="206"/>
      <c r="J227" s="207">
        <f>ROUND(I227*H227,2)</f>
        <v>0</v>
      </c>
      <c r="K227" s="208"/>
      <c r="L227" s="47"/>
      <c r="M227" s="209" t="s">
        <v>19</v>
      </c>
      <c r="N227" s="210" t="s">
        <v>41</v>
      </c>
      <c r="O227" s="87"/>
      <c r="P227" s="211">
        <f>O227*H227</f>
        <v>0</v>
      </c>
      <c r="Q227" s="211">
        <v>0</v>
      </c>
      <c r="R227" s="211">
        <f>Q227*H227</f>
        <v>0</v>
      </c>
      <c r="S227" s="211">
        <v>0</v>
      </c>
      <c r="T227" s="212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13" t="s">
        <v>128</v>
      </c>
      <c r="AT227" s="213" t="s">
        <v>124</v>
      </c>
      <c r="AU227" s="213" t="s">
        <v>77</v>
      </c>
      <c r="AY227" s="20" t="s">
        <v>120</v>
      </c>
      <c r="BE227" s="214">
        <f>IF(N227="základní",J227,0)</f>
        <v>0</v>
      </c>
      <c r="BF227" s="214">
        <f>IF(N227="snížená",J227,0)</f>
        <v>0</v>
      </c>
      <c r="BG227" s="214">
        <f>IF(N227="zákl. přenesená",J227,0)</f>
        <v>0</v>
      </c>
      <c r="BH227" s="214">
        <f>IF(N227="sníž. přenesená",J227,0)</f>
        <v>0</v>
      </c>
      <c r="BI227" s="214">
        <f>IF(N227="nulová",J227,0)</f>
        <v>0</v>
      </c>
      <c r="BJ227" s="20" t="s">
        <v>75</v>
      </c>
      <c r="BK227" s="214">
        <f>ROUND(I227*H227,2)</f>
        <v>0</v>
      </c>
      <c r="BL227" s="20" t="s">
        <v>128</v>
      </c>
      <c r="BM227" s="213" t="s">
        <v>257</v>
      </c>
    </row>
    <row r="228" s="2" customFormat="1">
      <c r="A228" s="41"/>
      <c r="B228" s="42"/>
      <c r="C228" s="43"/>
      <c r="D228" s="215" t="s">
        <v>130</v>
      </c>
      <c r="E228" s="43"/>
      <c r="F228" s="216" t="s">
        <v>258</v>
      </c>
      <c r="G228" s="43"/>
      <c r="H228" s="43"/>
      <c r="I228" s="217"/>
      <c r="J228" s="43"/>
      <c r="K228" s="43"/>
      <c r="L228" s="47"/>
      <c r="M228" s="218"/>
      <c r="N228" s="219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130</v>
      </c>
      <c r="AU228" s="20" t="s">
        <v>77</v>
      </c>
    </row>
    <row r="229" s="12" customFormat="1" ht="22.8" customHeight="1">
      <c r="A229" s="12"/>
      <c r="B229" s="185"/>
      <c r="C229" s="186"/>
      <c r="D229" s="187" t="s">
        <v>69</v>
      </c>
      <c r="E229" s="199" t="s">
        <v>259</v>
      </c>
      <c r="F229" s="199" t="s">
        <v>260</v>
      </c>
      <c r="G229" s="186"/>
      <c r="H229" s="186"/>
      <c r="I229" s="189"/>
      <c r="J229" s="200">
        <f>BK229</f>
        <v>0</v>
      </c>
      <c r="K229" s="186"/>
      <c r="L229" s="191"/>
      <c r="M229" s="192"/>
      <c r="N229" s="193"/>
      <c r="O229" s="193"/>
      <c r="P229" s="194">
        <f>SUM(P230:P231)</f>
        <v>0</v>
      </c>
      <c r="Q229" s="193"/>
      <c r="R229" s="194">
        <f>SUM(R230:R231)</f>
        <v>0</v>
      </c>
      <c r="S229" s="193"/>
      <c r="T229" s="195">
        <f>SUM(T230:T231)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96" t="s">
        <v>75</v>
      </c>
      <c r="AT229" s="197" t="s">
        <v>69</v>
      </c>
      <c r="AU229" s="197" t="s">
        <v>75</v>
      </c>
      <c r="AY229" s="196" t="s">
        <v>120</v>
      </c>
      <c r="BK229" s="198">
        <f>SUM(BK230:BK231)</f>
        <v>0</v>
      </c>
    </row>
    <row r="230" s="2" customFormat="1" ht="44.25" customHeight="1">
      <c r="A230" s="41"/>
      <c r="B230" s="42"/>
      <c r="C230" s="201" t="s">
        <v>261</v>
      </c>
      <c r="D230" s="201" t="s">
        <v>124</v>
      </c>
      <c r="E230" s="202" t="s">
        <v>262</v>
      </c>
      <c r="F230" s="203" t="s">
        <v>263</v>
      </c>
      <c r="G230" s="204" t="s">
        <v>229</v>
      </c>
      <c r="H230" s="205">
        <v>8.8170000000000002</v>
      </c>
      <c r="I230" s="206"/>
      <c r="J230" s="207">
        <f>ROUND(I230*H230,2)</f>
        <v>0</v>
      </c>
      <c r="K230" s="208"/>
      <c r="L230" s="47"/>
      <c r="M230" s="209" t="s">
        <v>19</v>
      </c>
      <c r="N230" s="210" t="s">
        <v>41</v>
      </c>
      <c r="O230" s="87"/>
      <c r="P230" s="211">
        <f>O230*H230</f>
        <v>0</v>
      </c>
      <c r="Q230" s="211">
        <v>0</v>
      </c>
      <c r="R230" s="211">
        <f>Q230*H230</f>
        <v>0</v>
      </c>
      <c r="S230" s="211">
        <v>0</v>
      </c>
      <c r="T230" s="212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13" t="s">
        <v>128</v>
      </c>
      <c r="AT230" s="213" t="s">
        <v>124</v>
      </c>
      <c r="AU230" s="213" t="s">
        <v>77</v>
      </c>
      <c r="AY230" s="20" t="s">
        <v>120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20" t="s">
        <v>75</v>
      </c>
      <c r="BK230" s="214">
        <f>ROUND(I230*H230,2)</f>
        <v>0</v>
      </c>
      <c r="BL230" s="20" t="s">
        <v>128</v>
      </c>
      <c r="BM230" s="213" t="s">
        <v>264</v>
      </c>
    </row>
    <row r="231" s="2" customFormat="1">
      <c r="A231" s="41"/>
      <c r="B231" s="42"/>
      <c r="C231" s="43"/>
      <c r="D231" s="215" t="s">
        <v>130</v>
      </c>
      <c r="E231" s="43"/>
      <c r="F231" s="216" t="s">
        <v>265</v>
      </c>
      <c r="G231" s="43"/>
      <c r="H231" s="43"/>
      <c r="I231" s="217"/>
      <c r="J231" s="43"/>
      <c r="K231" s="43"/>
      <c r="L231" s="47"/>
      <c r="M231" s="218"/>
      <c r="N231" s="219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130</v>
      </c>
      <c r="AU231" s="20" t="s">
        <v>77</v>
      </c>
    </row>
    <row r="232" s="12" customFormat="1" ht="25.92" customHeight="1">
      <c r="A232" s="12"/>
      <c r="B232" s="185"/>
      <c r="C232" s="186"/>
      <c r="D232" s="187" t="s">
        <v>69</v>
      </c>
      <c r="E232" s="188" t="s">
        <v>266</v>
      </c>
      <c r="F232" s="188" t="s">
        <v>267</v>
      </c>
      <c r="G232" s="186"/>
      <c r="H232" s="186"/>
      <c r="I232" s="189"/>
      <c r="J232" s="190">
        <f>BK232</f>
        <v>0</v>
      </c>
      <c r="K232" s="186"/>
      <c r="L232" s="191"/>
      <c r="M232" s="192"/>
      <c r="N232" s="193"/>
      <c r="O232" s="193"/>
      <c r="P232" s="194">
        <f>P233+P238+P278+P333+P357+P365+P444+P452</f>
        <v>0</v>
      </c>
      <c r="Q232" s="193"/>
      <c r="R232" s="194">
        <f>R233+R238+R278+R333+R357+R365+R444+R452</f>
        <v>3.5795597699999999</v>
      </c>
      <c r="S232" s="193"/>
      <c r="T232" s="195">
        <f>T233+T238+T278+T333+T357+T365+T444+T452</f>
        <v>1.4310082500000001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6" t="s">
        <v>77</v>
      </c>
      <c r="AT232" s="197" t="s">
        <v>69</v>
      </c>
      <c r="AU232" s="197" t="s">
        <v>70</v>
      </c>
      <c r="AY232" s="196" t="s">
        <v>120</v>
      </c>
      <c r="BK232" s="198">
        <f>BK233+BK238+BK278+BK333+BK357+BK365+BK444+BK452</f>
        <v>0</v>
      </c>
    </row>
    <row r="233" s="12" customFormat="1" ht="22.8" customHeight="1">
      <c r="A233" s="12"/>
      <c r="B233" s="185"/>
      <c r="C233" s="186"/>
      <c r="D233" s="187" t="s">
        <v>69</v>
      </c>
      <c r="E233" s="199" t="s">
        <v>268</v>
      </c>
      <c r="F233" s="199" t="s">
        <v>269</v>
      </c>
      <c r="G233" s="186"/>
      <c r="H233" s="186"/>
      <c r="I233" s="189"/>
      <c r="J233" s="200">
        <f>BK233</f>
        <v>0</v>
      </c>
      <c r="K233" s="186"/>
      <c r="L233" s="191"/>
      <c r="M233" s="192"/>
      <c r="N233" s="193"/>
      <c r="O233" s="193"/>
      <c r="P233" s="194">
        <f>SUM(P234:P237)</f>
        <v>0</v>
      </c>
      <c r="Q233" s="193"/>
      <c r="R233" s="194">
        <f>SUM(R234:R237)</f>
        <v>0.002</v>
      </c>
      <c r="S233" s="193"/>
      <c r="T233" s="195">
        <f>SUM(T234:T237)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96" t="s">
        <v>77</v>
      </c>
      <c r="AT233" s="197" t="s">
        <v>69</v>
      </c>
      <c r="AU233" s="197" t="s">
        <v>75</v>
      </c>
      <c r="AY233" s="196" t="s">
        <v>120</v>
      </c>
      <c r="BK233" s="198">
        <f>SUM(BK234:BK237)</f>
        <v>0</v>
      </c>
    </row>
    <row r="234" s="2" customFormat="1" ht="24.15" customHeight="1">
      <c r="A234" s="41"/>
      <c r="B234" s="42"/>
      <c r="C234" s="201" t="s">
        <v>270</v>
      </c>
      <c r="D234" s="201" t="s">
        <v>124</v>
      </c>
      <c r="E234" s="202" t="s">
        <v>271</v>
      </c>
      <c r="F234" s="203" t="s">
        <v>272</v>
      </c>
      <c r="G234" s="204" t="s">
        <v>234</v>
      </c>
      <c r="H234" s="205">
        <v>5</v>
      </c>
      <c r="I234" s="206"/>
      <c r="J234" s="207">
        <f>ROUND(I234*H234,2)</f>
        <v>0</v>
      </c>
      <c r="K234" s="208"/>
      <c r="L234" s="47"/>
      <c r="M234" s="209" t="s">
        <v>19</v>
      </c>
      <c r="N234" s="210" t="s">
        <v>41</v>
      </c>
      <c r="O234" s="87"/>
      <c r="P234" s="211">
        <f>O234*H234</f>
        <v>0</v>
      </c>
      <c r="Q234" s="211">
        <v>0.00040000000000000002</v>
      </c>
      <c r="R234" s="211">
        <f>Q234*H234</f>
        <v>0.002</v>
      </c>
      <c r="S234" s="211">
        <v>0</v>
      </c>
      <c r="T234" s="212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3" t="s">
        <v>273</v>
      </c>
      <c r="AT234" s="213" t="s">
        <v>124</v>
      </c>
      <c r="AU234" s="213" t="s">
        <v>77</v>
      </c>
      <c r="AY234" s="20" t="s">
        <v>120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20" t="s">
        <v>75</v>
      </c>
      <c r="BK234" s="214">
        <f>ROUND(I234*H234,2)</f>
        <v>0</v>
      </c>
      <c r="BL234" s="20" t="s">
        <v>273</v>
      </c>
      <c r="BM234" s="213" t="s">
        <v>274</v>
      </c>
    </row>
    <row r="235" s="14" customFormat="1">
      <c r="A235" s="14"/>
      <c r="B235" s="232"/>
      <c r="C235" s="233"/>
      <c r="D235" s="222" t="s">
        <v>132</v>
      </c>
      <c r="E235" s="234" t="s">
        <v>19</v>
      </c>
      <c r="F235" s="235" t="s">
        <v>275</v>
      </c>
      <c r="G235" s="233"/>
      <c r="H235" s="234" t="s">
        <v>19</v>
      </c>
      <c r="I235" s="236"/>
      <c r="J235" s="233"/>
      <c r="K235" s="233"/>
      <c r="L235" s="237"/>
      <c r="M235" s="238"/>
      <c r="N235" s="239"/>
      <c r="O235" s="239"/>
      <c r="P235" s="239"/>
      <c r="Q235" s="239"/>
      <c r="R235" s="239"/>
      <c r="S235" s="239"/>
      <c r="T235" s="24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1" t="s">
        <v>132</v>
      </c>
      <c r="AU235" s="241" t="s">
        <v>77</v>
      </c>
      <c r="AV235" s="14" t="s">
        <v>75</v>
      </c>
      <c r="AW235" s="14" t="s">
        <v>32</v>
      </c>
      <c r="AX235" s="14" t="s">
        <v>70</v>
      </c>
      <c r="AY235" s="241" t="s">
        <v>120</v>
      </c>
    </row>
    <row r="236" s="14" customFormat="1">
      <c r="A236" s="14"/>
      <c r="B236" s="232"/>
      <c r="C236" s="233"/>
      <c r="D236" s="222" t="s">
        <v>132</v>
      </c>
      <c r="E236" s="234" t="s">
        <v>19</v>
      </c>
      <c r="F236" s="235" t="s">
        <v>276</v>
      </c>
      <c r="G236" s="233"/>
      <c r="H236" s="234" t="s">
        <v>19</v>
      </c>
      <c r="I236" s="236"/>
      <c r="J236" s="233"/>
      <c r="K236" s="233"/>
      <c r="L236" s="237"/>
      <c r="M236" s="238"/>
      <c r="N236" s="239"/>
      <c r="O236" s="239"/>
      <c r="P236" s="239"/>
      <c r="Q236" s="239"/>
      <c r="R236" s="239"/>
      <c r="S236" s="239"/>
      <c r="T236" s="24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1" t="s">
        <v>132</v>
      </c>
      <c r="AU236" s="241" t="s">
        <v>77</v>
      </c>
      <c r="AV236" s="14" t="s">
        <v>75</v>
      </c>
      <c r="AW236" s="14" t="s">
        <v>32</v>
      </c>
      <c r="AX236" s="14" t="s">
        <v>70</v>
      </c>
      <c r="AY236" s="241" t="s">
        <v>120</v>
      </c>
    </row>
    <row r="237" s="13" customFormat="1">
      <c r="A237" s="13"/>
      <c r="B237" s="220"/>
      <c r="C237" s="221"/>
      <c r="D237" s="222" t="s">
        <v>132</v>
      </c>
      <c r="E237" s="223" t="s">
        <v>19</v>
      </c>
      <c r="F237" s="224" t="s">
        <v>247</v>
      </c>
      <c r="G237" s="221"/>
      <c r="H237" s="225">
        <v>5</v>
      </c>
      <c r="I237" s="226"/>
      <c r="J237" s="221"/>
      <c r="K237" s="221"/>
      <c r="L237" s="227"/>
      <c r="M237" s="228"/>
      <c r="N237" s="229"/>
      <c r="O237" s="229"/>
      <c r="P237" s="229"/>
      <c r="Q237" s="229"/>
      <c r="R237" s="229"/>
      <c r="S237" s="229"/>
      <c r="T237" s="23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1" t="s">
        <v>132</v>
      </c>
      <c r="AU237" s="231" t="s">
        <v>77</v>
      </c>
      <c r="AV237" s="13" t="s">
        <v>77</v>
      </c>
      <c r="AW237" s="13" t="s">
        <v>32</v>
      </c>
      <c r="AX237" s="13" t="s">
        <v>75</v>
      </c>
      <c r="AY237" s="231" t="s">
        <v>120</v>
      </c>
    </row>
    <row r="238" s="12" customFormat="1" ht="22.8" customHeight="1">
      <c r="A238" s="12"/>
      <c r="B238" s="185"/>
      <c r="C238" s="186"/>
      <c r="D238" s="187" t="s">
        <v>69</v>
      </c>
      <c r="E238" s="199" t="s">
        <v>277</v>
      </c>
      <c r="F238" s="199" t="s">
        <v>278</v>
      </c>
      <c r="G238" s="186"/>
      <c r="H238" s="186"/>
      <c r="I238" s="189"/>
      <c r="J238" s="200">
        <f>BK238</f>
        <v>0</v>
      </c>
      <c r="K238" s="186"/>
      <c r="L238" s="191"/>
      <c r="M238" s="192"/>
      <c r="N238" s="193"/>
      <c r="O238" s="193"/>
      <c r="P238" s="194">
        <f>SUM(P239:P277)</f>
        <v>0</v>
      </c>
      <c r="Q238" s="193"/>
      <c r="R238" s="194">
        <f>SUM(R239:R277)</f>
        <v>1.0901978000000001</v>
      </c>
      <c r="S238" s="193"/>
      <c r="T238" s="195">
        <f>SUM(T239:T277)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96" t="s">
        <v>77</v>
      </c>
      <c r="AT238" s="197" t="s">
        <v>69</v>
      </c>
      <c r="AU238" s="197" t="s">
        <v>75</v>
      </c>
      <c r="AY238" s="196" t="s">
        <v>120</v>
      </c>
      <c r="BK238" s="198">
        <f>SUM(BK239:BK277)</f>
        <v>0</v>
      </c>
    </row>
    <row r="239" s="2" customFormat="1" ht="24.15" customHeight="1">
      <c r="A239" s="41"/>
      <c r="B239" s="42"/>
      <c r="C239" s="201" t="s">
        <v>279</v>
      </c>
      <c r="D239" s="201" t="s">
        <v>124</v>
      </c>
      <c r="E239" s="202" t="s">
        <v>280</v>
      </c>
      <c r="F239" s="203" t="s">
        <v>281</v>
      </c>
      <c r="G239" s="204" t="s">
        <v>127</v>
      </c>
      <c r="H239" s="205">
        <v>32.299999999999997</v>
      </c>
      <c r="I239" s="206"/>
      <c r="J239" s="207">
        <f>ROUND(I239*H239,2)</f>
        <v>0</v>
      </c>
      <c r="K239" s="208"/>
      <c r="L239" s="47"/>
      <c r="M239" s="209" t="s">
        <v>19</v>
      </c>
      <c r="N239" s="210" t="s">
        <v>41</v>
      </c>
      <c r="O239" s="87"/>
      <c r="P239" s="211">
        <f>O239*H239</f>
        <v>0</v>
      </c>
      <c r="Q239" s="211">
        <v>0</v>
      </c>
      <c r="R239" s="211">
        <f>Q239*H239</f>
        <v>0</v>
      </c>
      <c r="S239" s="211">
        <v>0</v>
      </c>
      <c r="T239" s="212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3" t="s">
        <v>273</v>
      </c>
      <c r="AT239" s="213" t="s">
        <v>124</v>
      </c>
      <c r="AU239" s="213" t="s">
        <v>77</v>
      </c>
      <c r="AY239" s="20" t="s">
        <v>120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20" t="s">
        <v>75</v>
      </c>
      <c r="BK239" s="214">
        <f>ROUND(I239*H239,2)</f>
        <v>0</v>
      </c>
      <c r="BL239" s="20" t="s">
        <v>273</v>
      </c>
      <c r="BM239" s="213" t="s">
        <v>282</v>
      </c>
    </row>
    <row r="240" s="2" customFormat="1">
      <c r="A240" s="41"/>
      <c r="B240" s="42"/>
      <c r="C240" s="43"/>
      <c r="D240" s="215" t="s">
        <v>130</v>
      </c>
      <c r="E240" s="43"/>
      <c r="F240" s="216" t="s">
        <v>283</v>
      </c>
      <c r="G240" s="43"/>
      <c r="H240" s="43"/>
      <c r="I240" s="217"/>
      <c r="J240" s="43"/>
      <c r="K240" s="43"/>
      <c r="L240" s="47"/>
      <c r="M240" s="218"/>
      <c r="N240" s="219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130</v>
      </c>
      <c r="AU240" s="20" t="s">
        <v>77</v>
      </c>
    </row>
    <row r="241" s="14" customFormat="1">
      <c r="A241" s="14"/>
      <c r="B241" s="232"/>
      <c r="C241" s="233"/>
      <c r="D241" s="222" t="s">
        <v>132</v>
      </c>
      <c r="E241" s="234" t="s">
        <v>19</v>
      </c>
      <c r="F241" s="235" t="s">
        <v>284</v>
      </c>
      <c r="G241" s="233"/>
      <c r="H241" s="234" t="s">
        <v>19</v>
      </c>
      <c r="I241" s="236"/>
      <c r="J241" s="233"/>
      <c r="K241" s="233"/>
      <c r="L241" s="237"/>
      <c r="M241" s="238"/>
      <c r="N241" s="239"/>
      <c r="O241" s="239"/>
      <c r="P241" s="239"/>
      <c r="Q241" s="239"/>
      <c r="R241" s="239"/>
      <c r="S241" s="239"/>
      <c r="T241" s="24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1" t="s">
        <v>132</v>
      </c>
      <c r="AU241" s="241" t="s">
        <v>77</v>
      </c>
      <c r="AV241" s="14" t="s">
        <v>75</v>
      </c>
      <c r="AW241" s="14" t="s">
        <v>32</v>
      </c>
      <c r="AX241" s="14" t="s">
        <v>70</v>
      </c>
      <c r="AY241" s="241" t="s">
        <v>120</v>
      </c>
    </row>
    <row r="242" s="13" customFormat="1">
      <c r="A242" s="13"/>
      <c r="B242" s="220"/>
      <c r="C242" s="221"/>
      <c r="D242" s="222" t="s">
        <v>132</v>
      </c>
      <c r="E242" s="223" t="s">
        <v>19</v>
      </c>
      <c r="F242" s="224" t="s">
        <v>285</v>
      </c>
      <c r="G242" s="221"/>
      <c r="H242" s="225">
        <v>31.600000000000001</v>
      </c>
      <c r="I242" s="226"/>
      <c r="J242" s="221"/>
      <c r="K242" s="221"/>
      <c r="L242" s="227"/>
      <c r="M242" s="228"/>
      <c r="N242" s="229"/>
      <c r="O242" s="229"/>
      <c r="P242" s="229"/>
      <c r="Q242" s="229"/>
      <c r="R242" s="229"/>
      <c r="S242" s="229"/>
      <c r="T242" s="23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1" t="s">
        <v>132</v>
      </c>
      <c r="AU242" s="231" t="s">
        <v>77</v>
      </c>
      <c r="AV242" s="13" t="s">
        <v>77</v>
      </c>
      <c r="AW242" s="13" t="s">
        <v>32</v>
      </c>
      <c r="AX242" s="13" t="s">
        <v>70</v>
      </c>
      <c r="AY242" s="231" t="s">
        <v>120</v>
      </c>
    </row>
    <row r="243" s="16" customFormat="1">
      <c r="A243" s="16"/>
      <c r="B243" s="253"/>
      <c r="C243" s="254"/>
      <c r="D243" s="222" t="s">
        <v>132</v>
      </c>
      <c r="E243" s="255" t="s">
        <v>19</v>
      </c>
      <c r="F243" s="256" t="s">
        <v>286</v>
      </c>
      <c r="G243" s="254"/>
      <c r="H243" s="257">
        <v>31.600000000000001</v>
      </c>
      <c r="I243" s="258"/>
      <c r="J243" s="254"/>
      <c r="K243" s="254"/>
      <c r="L243" s="259"/>
      <c r="M243" s="260"/>
      <c r="N243" s="261"/>
      <c r="O243" s="261"/>
      <c r="P243" s="261"/>
      <c r="Q243" s="261"/>
      <c r="R243" s="261"/>
      <c r="S243" s="261"/>
      <c r="T243" s="262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63" t="s">
        <v>132</v>
      </c>
      <c r="AU243" s="263" t="s">
        <v>77</v>
      </c>
      <c r="AV243" s="16" t="s">
        <v>223</v>
      </c>
      <c r="AW243" s="16" t="s">
        <v>32</v>
      </c>
      <c r="AX243" s="16" t="s">
        <v>70</v>
      </c>
      <c r="AY243" s="263" t="s">
        <v>120</v>
      </c>
    </row>
    <row r="244" s="14" customFormat="1">
      <c r="A244" s="14"/>
      <c r="B244" s="232"/>
      <c r="C244" s="233"/>
      <c r="D244" s="222" t="s">
        <v>132</v>
      </c>
      <c r="E244" s="234" t="s">
        <v>19</v>
      </c>
      <c r="F244" s="235" t="s">
        <v>287</v>
      </c>
      <c r="G244" s="233"/>
      <c r="H244" s="234" t="s">
        <v>19</v>
      </c>
      <c r="I244" s="236"/>
      <c r="J244" s="233"/>
      <c r="K244" s="233"/>
      <c r="L244" s="237"/>
      <c r="M244" s="238"/>
      <c r="N244" s="239"/>
      <c r="O244" s="239"/>
      <c r="P244" s="239"/>
      <c r="Q244" s="239"/>
      <c r="R244" s="239"/>
      <c r="S244" s="239"/>
      <c r="T244" s="24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1" t="s">
        <v>132</v>
      </c>
      <c r="AU244" s="241" t="s">
        <v>77</v>
      </c>
      <c r="AV244" s="14" t="s">
        <v>75</v>
      </c>
      <c r="AW244" s="14" t="s">
        <v>32</v>
      </c>
      <c r="AX244" s="14" t="s">
        <v>70</v>
      </c>
      <c r="AY244" s="241" t="s">
        <v>120</v>
      </c>
    </row>
    <row r="245" s="13" customFormat="1">
      <c r="A245" s="13"/>
      <c r="B245" s="220"/>
      <c r="C245" s="221"/>
      <c r="D245" s="222" t="s">
        <v>132</v>
      </c>
      <c r="E245" s="223" t="s">
        <v>19</v>
      </c>
      <c r="F245" s="224" t="s">
        <v>288</v>
      </c>
      <c r="G245" s="221"/>
      <c r="H245" s="225">
        <v>0.69999999999999996</v>
      </c>
      <c r="I245" s="226"/>
      <c r="J245" s="221"/>
      <c r="K245" s="221"/>
      <c r="L245" s="227"/>
      <c r="M245" s="228"/>
      <c r="N245" s="229"/>
      <c r="O245" s="229"/>
      <c r="P245" s="229"/>
      <c r="Q245" s="229"/>
      <c r="R245" s="229"/>
      <c r="S245" s="229"/>
      <c r="T245" s="23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1" t="s">
        <v>132</v>
      </c>
      <c r="AU245" s="231" t="s">
        <v>77</v>
      </c>
      <c r="AV245" s="13" t="s">
        <v>77</v>
      </c>
      <c r="AW245" s="13" t="s">
        <v>32</v>
      </c>
      <c r="AX245" s="13" t="s">
        <v>70</v>
      </c>
      <c r="AY245" s="231" t="s">
        <v>120</v>
      </c>
    </row>
    <row r="246" s="16" customFormat="1">
      <c r="A246" s="16"/>
      <c r="B246" s="253"/>
      <c r="C246" s="254"/>
      <c r="D246" s="222" t="s">
        <v>132</v>
      </c>
      <c r="E246" s="255" t="s">
        <v>19</v>
      </c>
      <c r="F246" s="256" t="s">
        <v>286</v>
      </c>
      <c r="G246" s="254"/>
      <c r="H246" s="257">
        <v>0.69999999999999996</v>
      </c>
      <c r="I246" s="258"/>
      <c r="J246" s="254"/>
      <c r="K246" s="254"/>
      <c r="L246" s="259"/>
      <c r="M246" s="260"/>
      <c r="N246" s="261"/>
      <c r="O246" s="261"/>
      <c r="P246" s="261"/>
      <c r="Q246" s="261"/>
      <c r="R246" s="261"/>
      <c r="S246" s="261"/>
      <c r="T246" s="262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T246" s="263" t="s">
        <v>132</v>
      </c>
      <c r="AU246" s="263" t="s">
        <v>77</v>
      </c>
      <c r="AV246" s="16" t="s">
        <v>223</v>
      </c>
      <c r="AW246" s="16" t="s">
        <v>32</v>
      </c>
      <c r="AX246" s="16" t="s">
        <v>70</v>
      </c>
      <c r="AY246" s="263" t="s">
        <v>120</v>
      </c>
    </row>
    <row r="247" s="15" customFormat="1">
      <c r="A247" s="15"/>
      <c r="B247" s="242"/>
      <c r="C247" s="243"/>
      <c r="D247" s="222" t="s">
        <v>132</v>
      </c>
      <c r="E247" s="244" t="s">
        <v>19</v>
      </c>
      <c r="F247" s="245" t="s">
        <v>145</v>
      </c>
      <c r="G247" s="243"/>
      <c r="H247" s="246">
        <v>32.300000000000004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2" t="s">
        <v>132</v>
      </c>
      <c r="AU247" s="252" t="s">
        <v>77</v>
      </c>
      <c r="AV247" s="15" t="s">
        <v>128</v>
      </c>
      <c r="AW247" s="15" t="s">
        <v>32</v>
      </c>
      <c r="AX247" s="15" t="s">
        <v>75</v>
      </c>
      <c r="AY247" s="252" t="s">
        <v>120</v>
      </c>
    </row>
    <row r="248" s="2" customFormat="1" ht="16.5" customHeight="1">
      <c r="A248" s="41"/>
      <c r="B248" s="42"/>
      <c r="C248" s="264" t="s">
        <v>289</v>
      </c>
      <c r="D248" s="264" t="s">
        <v>290</v>
      </c>
      <c r="E248" s="265" t="s">
        <v>291</v>
      </c>
      <c r="F248" s="266" t="s">
        <v>292</v>
      </c>
      <c r="G248" s="267" t="s">
        <v>127</v>
      </c>
      <c r="H248" s="268">
        <v>35.530000000000001</v>
      </c>
      <c r="I248" s="269"/>
      <c r="J248" s="270">
        <f>ROUND(I248*H248,2)</f>
        <v>0</v>
      </c>
      <c r="K248" s="271"/>
      <c r="L248" s="272"/>
      <c r="M248" s="273" t="s">
        <v>19</v>
      </c>
      <c r="N248" s="274" t="s">
        <v>41</v>
      </c>
      <c r="O248" s="87"/>
      <c r="P248" s="211">
        <f>O248*H248</f>
        <v>0</v>
      </c>
      <c r="Q248" s="211">
        <v>0.0079799999999999992</v>
      </c>
      <c r="R248" s="211">
        <f>Q248*H248</f>
        <v>0.28352939999999999</v>
      </c>
      <c r="S248" s="211">
        <v>0</v>
      </c>
      <c r="T248" s="212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3" t="s">
        <v>293</v>
      </c>
      <c r="AT248" s="213" t="s">
        <v>290</v>
      </c>
      <c r="AU248" s="213" t="s">
        <v>77</v>
      </c>
      <c r="AY248" s="20" t="s">
        <v>120</v>
      </c>
      <c r="BE248" s="214">
        <f>IF(N248="základní",J248,0)</f>
        <v>0</v>
      </c>
      <c r="BF248" s="214">
        <f>IF(N248="snížená",J248,0)</f>
        <v>0</v>
      </c>
      <c r="BG248" s="214">
        <f>IF(N248="zákl. přenesená",J248,0)</f>
        <v>0</v>
      </c>
      <c r="BH248" s="214">
        <f>IF(N248="sníž. přenesená",J248,0)</f>
        <v>0</v>
      </c>
      <c r="BI248" s="214">
        <f>IF(N248="nulová",J248,0)</f>
        <v>0</v>
      </c>
      <c r="BJ248" s="20" t="s">
        <v>75</v>
      </c>
      <c r="BK248" s="214">
        <f>ROUND(I248*H248,2)</f>
        <v>0</v>
      </c>
      <c r="BL248" s="20" t="s">
        <v>273</v>
      </c>
      <c r="BM248" s="213" t="s">
        <v>294</v>
      </c>
    </row>
    <row r="249" s="13" customFormat="1">
      <c r="A249" s="13"/>
      <c r="B249" s="220"/>
      <c r="C249" s="221"/>
      <c r="D249" s="222" t="s">
        <v>132</v>
      </c>
      <c r="E249" s="221"/>
      <c r="F249" s="224" t="s">
        <v>295</v>
      </c>
      <c r="G249" s="221"/>
      <c r="H249" s="225">
        <v>35.530000000000001</v>
      </c>
      <c r="I249" s="226"/>
      <c r="J249" s="221"/>
      <c r="K249" s="221"/>
      <c r="L249" s="227"/>
      <c r="M249" s="228"/>
      <c r="N249" s="229"/>
      <c r="O249" s="229"/>
      <c r="P249" s="229"/>
      <c r="Q249" s="229"/>
      <c r="R249" s="229"/>
      <c r="S249" s="229"/>
      <c r="T249" s="23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1" t="s">
        <v>132</v>
      </c>
      <c r="AU249" s="231" t="s">
        <v>77</v>
      </c>
      <c r="AV249" s="13" t="s">
        <v>77</v>
      </c>
      <c r="AW249" s="13" t="s">
        <v>4</v>
      </c>
      <c r="AX249" s="13" t="s">
        <v>75</v>
      </c>
      <c r="AY249" s="231" t="s">
        <v>120</v>
      </c>
    </row>
    <row r="250" s="2" customFormat="1" ht="16.5" customHeight="1">
      <c r="A250" s="41"/>
      <c r="B250" s="42"/>
      <c r="C250" s="201" t="s">
        <v>296</v>
      </c>
      <c r="D250" s="201" t="s">
        <v>124</v>
      </c>
      <c r="E250" s="202" t="s">
        <v>297</v>
      </c>
      <c r="F250" s="203" t="s">
        <v>298</v>
      </c>
      <c r="G250" s="204" t="s">
        <v>127</v>
      </c>
      <c r="H250" s="205">
        <v>32.299999999999997</v>
      </c>
      <c r="I250" s="206"/>
      <c r="J250" s="207">
        <f>ROUND(I250*H250,2)</f>
        <v>0</v>
      </c>
      <c r="K250" s="208"/>
      <c r="L250" s="47"/>
      <c r="M250" s="209" t="s">
        <v>19</v>
      </c>
      <c r="N250" s="210" t="s">
        <v>41</v>
      </c>
      <c r="O250" s="87"/>
      <c r="P250" s="211">
        <f>O250*H250</f>
        <v>0</v>
      </c>
      <c r="Q250" s="211">
        <v>0.00018000000000000001</v>
      </c>
      <c r="R250" s="211">
        <f>Q250*H250</f>
        <v>0.0058139999999999997</v>
      </c>
      <c r="S250" s="211">
        <v>0</v>
      </c>
      <c r="T250" s="212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3" t="s">
        <v>273</v>
      </c>
      <c r="AT250" s="213" t="s">
        <v>124</v>
      </c>
      <c r="AU250" s="213" t="s">
        <v>77</v>
      </c>
      <c r="AY250" s="20" t="s">
        <v>120</v>
      </c>
      <c r="BE250" s="214">
        <f>IF(N250="základní",J250,0)</f>
        <v>0</v>
      </c>
      <c r="BF250" s="214">
        <f>IF(N250="snížená",J250,0)</f>
        <v>0</v>
      </c>
      <c r="BG250" s="214">
        <f>IF(N250="zákl. přenesená",J250,0)</f>
        <v>0</v>
      </c>
      <c r="BH250" s="214">
        <f>IF(N250="sníž. přenesená",J250,0)</f>
        <v>0</v>
      </c>
      <c r="BI250" s="214">
        <f>IF(N250="nulová",J250,0)</f>
        <v>0</v>
      </c>
      <c r="BJ250" s="20" t="s">
        <v>75</v>
      </c>
      <c r="BK250" s="214">
        <f>ROUND(I250*H250,2)</f>
        <v>0</v>
      </c>
      <c r="BL250" s="20" t="s">
        <v>273</v>
      </c>
      <c r="BM250" s="213" t="s">
        <v>299</v>
      </c>
    </row>
    <row r="251" s="2" customFormat="1">
      <c r="A251" s="41"/>
      <c r="B251" s="42"/>
      <c r="C251" s="43"/>
      <c r="D251" s="215" t="s">
        <v>130</v>
      </c>
      <c r="E251" s="43"/>
      <c r="F251" s="216" t="s">
        <v>300</v>
      </c>
      <c r="G251" s="43"/>
      <c r="H251" s="43"/>
      <c r="I251" s="217"/>
      <c r="J251" s="43"/>
      <c r="K251" s="43"/>
      <c r="L251" s="47"/>
      <c r="M251" s="218"/>
      <c r="N251" s="219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130</v>
      </c>
      <c r="AU251" s="20" t="s">
        <v>77</v>
      </c>
    </row>
    <row r="252" s="2" customFormat="1" ht="24.9" customHeight="1">
      <c r="A252" s="41"/>
      <c r="B252" s="42"/>
      <c r="C252" s="201" t="s">
        <v>301</v>
      </c>
      <c r="D252" s="201" t="s">
        <v>124</v>
      </c>
      <c r="E252" s="202" t="s">
        <v>302</v>
      </c>
      <c r="F252" s="203" t="s">
        <v>303</v>
      </c>
      <c r="G252" s="204" t="s">
        <v>127</v>
      </c>
      <c r="H252" s="205">
        <v>2</v>
      </c>
      <c r="I252" s="206"/>
      <c r="J252" s="207">
        <f>ROUND(I252*H252,2)</f>
        <v>0</v>
      </c>
      <c r="K252" s="208"/>
      <c r="L252" s="47"/>
      <c r="M252" s="209" t="s">
        <v>19</v>
      </c>
      <c r="N252" s="210" t="s">
        <v>41</v>
      </c>
      <c r="O252" s="87"/>
      <c r="P252" s="211">
        <f>O252*H252</f>
        <v>0</v>
      </c>
      <c r="Q252" s="211">
        <v>0</v>
      </c>
      <c r="R252" s="211">
        <f>Q252*H252</f>
        <v>0</v>
      </c>
      <c r="S252" s="211">
        <v>0</v>
      </c>
      <c r="T252" s="212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3" t="s">
        <v>273</v>
      </c>
      <c r="AT252" s="213" t="s">
        <v>124</v>
      </c>
      <c r="AU252" s="213" t="s">
        <v>77</v>
      </c>
      <c r="AY252" s="20" t="s">
        <v>120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20" t="s">
        <v>75</v>
      </c>
      <c r="BK252" s="214">
        <f>ROUND(I252*H252,2)</f>
        <v>0</v>
      </c>
      <c r="BL252" s="20" t="s">
        <v>273</v>
      </c>
      <c r="BM252" s="213" t="s">
        <v>304</v>
      </c>
    </row>
    <row r="253" s="13" customFormat="1">
      <c r="A253" s="13"/>
      <c r="B253" s="220"/>
      <c r="C253" s="221"/>
      <c r="D253" s="222" t="s">
        <v>132</v>
      </c>
      <c r="E253" s="223" t="s">
        <v>19</v>
      </c>
      <c r="F253" s="224" t="s">
        <v>77</v>
      </c>
      <c r="G253" s="221"/>
      <c r="H253" s="225">
        <v>2</v>
      </c>
      <c r="I253" s="226"/>
      <c r="J253" s="221"/>
      <c r="K253" s="221"/>
      <c r="L253" s="227"/>
      <c r="M253" s="228"/>
      <c r="N253" s="229"/>
      <c r="O253" s="229"/>
      <c r="P253" s="229"/>
      <c r="Q253" s="229"/>
      <c r="R253" s="229"/>
      <c r="S253" s="229"/>
      <c r="T253" s="23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1" t="s">
        <v>132</v>
      </c>
      <c r="AU253" s="231" t="s">
        <v>77</v>
      </c>
      <c r="AV253" s="13" t="s">
        <v>77</v>
      </c>
      <c r="AW253" s="13" t="s">
        <v>32</v>
      </c>
      <c r="AX253" s="13" t="s">
        <v>70</v>
      </c>
      <c r="AY253" s="231" t="s">
        <v>120</v>
      </c>
    </row>
    <row r="254" s="15" customFormat="1">
      <c r="A254" s="15"/>
      <c r="B254" s="242"/>
      <c r="C254" s="243"/>
      <c r="D254" s="222" t="s">
        <v>132</v>
      </c>
      <c r="E254" s="244" t="s">
        <v>19</v>
      </c>
      <c r="F254" s="245" t="s">
        <v>145</v>
      </c>
      <c r="G254" s="243"/>
      <c r="H254" s="246">
        <v>2</v>
      </c>
      <c r="I254" s="247"/>
      <c r="J254" s="243"/>
      <c r="K254" s="243"/>
      <c r="L254" s="248"/>
      <c r="M254" s="249"/>
      <c r="N254" s="250"/>
      <c r="O254" s="250"/>
      <c r="P254" s="250"/>
      <c r="Q254" s="250"/>
      <c r="R254" s="250"/>
      <c r="S254" s="250"/>
      <c r="T254" s="251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52" t="s">
        <v>132</v>
      </c>
      <c r="AU254" s="252" t="s">
        <v>77</v>
      </c>
      <c r="AV254" s="15" t="s">
        <v>128</v>
      </c>
      <c r="AW254" s="15" t="s">
        <v>32</v>
      </c>
      <c r="AX254" s="15" t="s">
        <v>75</v>
      </c>
      <c r="AY254" s="252" t="s">
        <v>120</v>
      </c>
    </row>
    <row r="255" s="2" customFormat="1" ht="24.15" customHeight="1">
      <c r="A255" s="41"/>
      <c r="B255" s="42"/>
      <c r="C255" s="201" t="s">
        <v>305</v>
      </c>
      <c r="D255" s="201" t="s">
        <v>124</v>
      </c>
      <c r="E255" s="202" t="s">
        <v>306</v>
      </c>
      <c r="F255" s="203" t="s">
        <v>307</v>
      </c>
      <c r="G255" s="204" t="s">
        <v>234</v>
      </c>
      <c r="H255" s="205">
        <v>32</v>
      </c>
      <c r="I255" s="206"/>
      <c r="J255" s="207">
        <f>ROUND(I255*H255,2)</f>
        <v>0</v>
      </c>
      <c r="K255" s="208"/>
      <c r="L255" s="47"/>
      <c r="M255" s="209" t="s">
        <v>19</v>
      </c>
      <c r="N255" s="210" t="s">
        <v>41</v>
      </c>
      <c r="O255" s="87"/>
      <c r="P255" s="211">
        <f>O255*H255</f>
        <v>0</v>
      </c>
      <c r="Q255" s="211">
        <v>0</v>
      </c>
      <c r="R255" s="211">
        <f>Q255*H255</f>
        <v>0</v>
      </c>
      <c r="S255" s="211">
        <v>0</v>
      </c>
      <c r="T255" s="212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3" t="s">
        <v>273</v>
      </c>
      <c r="AT255" s="213" t="s">
        <v>124</v>
      </c>
      <c r="AU255" s="213" t="s">
        <v>77</v>
      </c>
      <c r="AY255" s="20" t="s">
        <v>120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20" t="s">
        <v>75</v>
      </c>
      <c r="BK255" s="214">
        <f>ROUND(I255*H255,2)</f>
        <v>0</v>
      </c>
      <c r="BL255" s="20" t="s">
        <v>273</v>
      </c>
      <c r="BM255" s="213" t="s">
        <v>308</v>
      </c>
    </row>
    <row r="256" s="2" customFormat="1">
      <c r="A256" s="41"/>
      <c r="B256" s="42"/>
      <c r="C256" s="43"/>
      <c r="D256" s="215" t="s">
        <v>130</v>
      </c>
      <c r="E256" s="43"/>
      <c r="F256" s="216" t="s">
        <v>309</v>
      </c>
      <c r="G256" s="43"/>
      <c r="H256" s="43"/>
      <c r="I256" s="217"/>
      <c r="J256" s="43"/>
      <c r="K256" s="43"/>
      <c r="L256" s="47"/>
      <c r="M256" s="218"/>
      <c r="N256" s="219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130</v>
      </c>
      <c r="AU256" s="20" t="s">
        <v>77</v>
      </c>
    </row>
    <row r="257" s="14" customFormat="1">
      <c r="A257" s="14"/>
      <c r="B257" s="232"/>
      <c r="C257" s="233"/>
      <c r="D257" s="222" t="s">
        <v>132</v>
      </c>
      <c r="E257" s="234" t="s">
        <v>19</v>
      </c>
      <c r="F257" s="235" t="s">
        <v>310</v>
      </c>
      <c r="G257" s="233"/>
      <c r="H257" s="234" t="s">
        <v>19</v>
      </c>
      <c r="I257" s="236"/>
      <c r="J257" s="233"/>
      <c r="K257" s="233"/>
      <c r="L257" s="237"/>
      <c r="M257" s="238"/>
      <c r="N257" s="239"/>
      <c r="O257" s="239"/>
      <c r="P257" s="239"/>
      <c r="Q257" s="239"/>
      <c r="R257" s="239"/>
      <c r="S257" s="239"/>
      <c r="T257" s="24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1" t="s">
        <v>132</v>
      </c>
      <c r="AU257" s="241" t="s">
        <v>77</v>
      </c>
      <c r="AV257" s="14" t="s">
        <v>75</v>
      </c>
      <c r="AW257" s="14" t="s">
        <v>32</v>
      </c>
      <c r="AX257" s="14" t="s">
        <v>70</v>
      </c>
      <c r="AY257" s="241" t="s">
        <v>120</v>
      </c>
    </row>
    <row r="258" s="13" customFormat="1">
      <c r="A258" s="13"/>
      <c r="B258" s="220"/>
      <c r="C258" s="221"/>
      <c r="D258" s="222" t="s">
        <v>132</v>
      </c>
      <c r="E258" s="223" t="s">
        <v>19</v>
      </c>
      <c r="F258" s="224" t="s">
        <v>293</v>
      </c>
      <c r="G258" s="221"/>
      <c r="H258" s="225">
        <v>32</v>
      </c>
      <c r="I258" s="226"/>
      <c r="J258" s="221"/>
      <c r="K258" s="221"/>
      <c r="L258" s="227"/>
      <c r="M258" s="228"/>
      <c r="N258" s="229"/>
      <c r="O258" s="229"/>
      <c r="P258" s="229"/>
      <c r="Q258" s="229"/>
      <c r="R258" s="229"/>
      <c r="S258" s="229"/>
      <c r="T258" s="23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1" t="s">
        <v>132</v>
      </c>
      <c r="AU258" s="231" t="s">
        <v>77</v>
      </c>
      <c r="AV258" s="13" t="s">
        <v>77</v>
      </c>
      <c r="AW258" s="13" t="s">
        <v>32</v>
      </c>
      <c r="AX258" s="13" t="s">
        <v>70</v>
      </c>
      <c r="AY258" s="231" t="s">
        <v>120</v>
      </c>
    </row>
    <row r="259" s="15" customFormat="1">
      <c r="A259" s="15"/>
      <c r="B259" s="242"/>
      <c r="C259" s="243"/>
      <c r="D259" s="222" t="s">
        <v>132</v>
      </c>
      <c r="E259" s="244" t="s">
        <v>19</v>
      </c>
      <c r="F259" s="245" t="s">
        <v>145</v>
      </c>
      <c r="G259" s="243"/>
      <c r="H259" s="246">
        <v>32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2" t="s">
        <v>132</v>
      </c>
      <c r="AU259" s="252" t="s">
        <v>77</v>
      </c>
      <c r="AV259" s="15" t="s">
        <v>128</v>
      </c>
      <c r="AW259" s="15" t="s">
        <v>32</v>
      </c>
      <c r="AX259" s="15" t="s">
        <v>75</v>
      </c>
      <c r="AY259" s="252" t="s">
        <v>120</v>
      </c>
    </row>
    <row r="260" s="2" customFormat="1" ht="16.5" customHeight="1">
      <c r="A260" s="41"/>
      <c r="B260" s="42"/>
      <c r="C260" s="264" t="s">
        <v>311</v>
      </c>
      <c r="D260" s="264" t="s">
        <v>290</v>
      </c>
      <c r="E260" s="265" t="s">
        <v>312</v>
      </c>
      <c r="F260" s="266" t="s">
        <v>313</v>
      </c>
      <c r="G260" s="267" t="s">
        <v>314</v>
      </c>
      <c r="H260" s="268">
        <v>0.38400000000000001</v>
      </c>
      <c r="I260" s="269"/>
      <c r="J260" s="270">
        <f>ROUND(I260*H260,2)</f>
        <v>0</v>
      </c>
      <c r="K260" s="271"/>
      <c r="L260" s="272"/>
      <c r="M260" s="273" t="s">
        <v>19</v>
      </c>
      <c r="N260" s="274" t="s">
        <v>41</v>
      </c>
      <c r="O260" s="87"/>
      <c r="P260" s="211">
        <f>O260*H260</f>
        <v>0</v>
      </c>
      <c r="Q260" s="211">
        <v>0.55000000000000004</v>
      </c>
      <c r="R260" s="211">
        <f>Q260*H260</f>
        <v>0.21120000000000003</v>
      </c>
      <c r="S260" s="211">
        <v>0</v>
      </c>
      <c r="T260" s="212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3" t="s">
        <v>293</v>
      </c>
      <c r="AT260" s="213" t="s">
        <v>290</v>
      </c>
      <c r="AU260" s="213" t="s">
        <v>77</v>
      </c>
      <c r="AY260" s="20" t="s">
        <v>120</v>
      </c>
      <c r="BE260" s="214">
        <f>IF(N260="základní",J260,0)</f>
        <v>0</v>
      </c>
      <c r="BF260" s="214">
        <f>IF(N260="snížená",J260,0)</f>
        <v>0</v>
      </c>
      <c r="BG260" s="214">
        <f>IF(N260="zákl. přenesená",J260,0)</f>
        <v>0</v>
      </c>
      <c r="BH260" s="214">
        <f>IF(N260="sníž. přenesená",J260,0)</f>
        <v>0</v>
      </c>
      <c r="BI260" s="214">
        <f>IF(N260="nulová",J260,0)</f>
        <v>0</v>
      </c>
      <c r="BJ260" s="20" t="s">
        <v>75</v>
      </c>
      <c r="BK260" s="214">
        <f>ROUND(I260*H260,2)</f>
        <v>0</v>
      </c>
      <c r="BL260" s="20" t="s">
        <v>273</v>
      </c>
      <c r="BM260" s="213" t="s">
        <v>315</v>
      </c>
    </row>
    <row r="261" s="2" customFormat="1" ht="24.15" customHeight="1">
      <c r="A261" s="41"/>
      <c r="B261" s="42"/>
      <c r="C261" s="201" t="s">
        <v>316</v>
      </c>
      <c r="D261" s="201" t="s">
        <v>124</v>
      </c>
      <c r="E261" s="202" t="s">
        <v>317</v>
      </c>
      <c r="F261" s="203" t="s">
        <v>318</v>
      </c>
      <c r="G261" s="204" t="s">
        <v>234</v>
      </c>
      <c r="H261" s="205">
        <v>85.400000000000006</v>
      </c>
      <c r="I261" s="206"/>
      <c r="J261" s="207">
        <f>ROUND(I261*H261,2)</f>
        <v>0</v>
      </c>
      <c r="K261" s="208"/>
      <c r="L261" s="47"/>
      <c r="M261" s="209" t="s">
        <v>19</v>
      </c>
      <c r="N261" s="210" t="s">
        <v>41</v>
      </c>
      <c r="O261" s="87"/>
      <c r="P261" s="211">
        <f>O261*H261</f>
        <v>0</v>
      </c>
      <c r="Q261" s="211">
        <v>0</v>
      </c>
      <c r="R261" s="211">
        <f>Q261*H261</f>
        <v>0</v>
      </c>
      <c r="S261" s="211">
        <v>0</v>
      </c>
      <c r="T261" s="212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3" t="s">
        <v>273</v>
      </c>
      <c r="AT261" s="213" t="s">
        <v>124</v>
      </c>
      <c r="AU261" s="213" t="s">
        <v>77</v>
      </c>
      <c r="AY261" s="20" t="s">
        <v>120</v>
      </c>
      <c r="BE261" s="214">
        <f>IF(N261="základní",J261,0)</f>
        <v>0</v>
      </c>
      <c r="BF261" s="214">
        <f>IF(N261="snížená",J261,0)</f>
        <v>0</v>
      </c>
      <c r="BG261" s="214">
        <f>IF(N261="zákl. přenesená",J261,0)</f>
        <v>0</v>
      </c>
      <c r="BH261" s="214">
        <f>IF(N261="sníž. přenesená",J261,0)</f>
        <v>0</v>
      </c>
      <c r="BI261" s="214">
        <f>IF(N261="nulová",J261,0)</f>
        <v>0</v>
      </c>
      <c r="BJ261" s="20" t="s">
        <v>75</v>
      </c>
      <c r="BK261" s="214">
        <f>ROUND(I261*H261,2)</f>
        <v>0</v>
      </c>
      <c r="BL261" s="20" t="s">
        <v>273</v>
      </c>
      <c r="BM261" s="213" t="s">
        <v>319</v>
      </c>
    </row>
    <row r="262" s="2" customFormat="1">
      <c r="A262" s="41"/>
      <c r="B262" s="42"/>
      <c r="C262" s="43"/>
      <c r="D262" s="215" t="s">
        <v>130</v>
      </c>
      <c r="E262" s="43"/>
      <c r="F262" s="216" t="s">
        <v>320</v>
      </c>
      <c r="G262" s="43"/>
      <c r="H262" s="43"/>
      <c r="I262" s="217"/>
      <c r="J262" s="43"/>
      <c r="K262" s="43"/>
      <c r="L262" s="47"/>
      <c r="M262" s="218"/>
      <c r="N262" s="219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130</v>
      </c>
      <c r="AU262" s="20" t="s">
        <v>77</v>
      </c>
    </row>
    <row r="263" s="14" customFormat="1">
      <c r="A263" s="14"/>
      <c r="B263" s="232"/>
      <c r="C263" s="233"/>
      <c r="D263" s="222" t="s">
        <v>132</v>
      </c>
      <c r="E263" s="234" t="s">
        <v>19</v>
      </c>
      <c r="F263" s="235" t="s">
        <v>310</v>
      </c>
      <c r="G263" s="233"/>
      <c r="H263" s="234" t="s">
        <v>19</v>
      </c>
      <c r="I263" s="236"/>
      <c r="J263" s="233"/>
      <c r="K263" s="233"/>
      <c r="L263" s="237"/>
      <c r="M263" s="238"/>
      <c r="N263" s="239"/>
      <c r="O263" s="239"/>
      <c r="P263" s="239"/>
      <c r="Q263" s="239"/>
      <c r="R263" s="239"/>
      <c r="S263" s="239"/>
      <c r="T263" s="24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1" t="s">
        <v>132</v>
      </c>
      <c r="AU263" s="241" t="s">
        <v>77</v>
      </c>
      <c r="AV263" s="14" t="s">
        <v>75</v>
      </c>
      <c r="AW263" s="14" t="s">
        <v>32</v>
      </c>
      <c r="AX263" s="14" t="s">
        <v>70</v>
      </c>
      <c r="AY263" s="241" t="s">
        <v>120</v>
      </c>
    </row>
    <row r="264" s="13" customFormat="1">
      <c r="A264" s="13"/>
      <c r="B264" s="220"/>
      <c r="C264" s="221"/>
      <c r="D264" s="222" t="s">
        <v>132</v>
      </c>
      <c r="E264" s="223" t="s">
        <v>19</v>
      </c>
      <c r="F264" s="224" t="s">
        <v>321</v>
      </c>
      <c r="G264" s="221"/>
      <c r="H264" s="225">
        <v>76</v>
      </c>
      <c r="I264" s="226"/>
      <c r="J264" s="221"/>
      <c r="K264" s="221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132</v>
      </c>
      <c r="AU264" s="231" t="s">
        <v>77</v>
      </c>
      <c r="AV264" s="13" t="s">
        <v>77</v>
      </c>
      <c r="AW264" s="13" t="s">
        <v>32</v>
      </c>
      <c r="AX264" s="13" t="s">
        <v>70</v>
      </c>
      <c r="AY264" s="231" t="s">
        <v>120</v>
      </c>
    </row>
    <row r="265" s="16" customFormat="1">
      <c r="A265" s="16"/>
      <c r="B265" s="253"/>
      <c r="C265" s="254"/>
      <c r="D265" s="222" t="s">
        <v>132</v>
      </c>
      <c r="E265" s="255" t="s">
        <v>19</v>
      </c>
      <c r="F265" s="256" t="s">
        <v>286</v>
      </c>
      <c r="G265" s="254"/>
      <c r="H265" s="257">
        <v>76</v>
      </c>
      <c r="I265" s="258"/>
      <c r="J265" s="254"/>
      <c r="K265" s="254"/>
      <c r="L265" s="259"/>
      <c r="M265" s="260"/>
      <c r="N265" s="261"/>
      <c r="O265" s="261"/>
      <c r="P265" s="261"/>
      <c r="Q265" s="261"/>
      <c r="R265" s="261"/>
      <c r="S265" s="261"/>
      <c r="T265" s="262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T265" s="263" t="s">
        <v>132</v>
      </c>
      <c r="AU265" s="263" t="s">
        <v>77</v>
      </c>
      <c r="AV265" s="16" t="s">
        <v>223</v>
      </c>
      <c r="AW265" s="16" t="s">
        <v>32</v>
      </c>
      <c r="AX265" s="16" t="s">
        <v>70</v>
      </c>
      <c r="AY265" s="263" t="s">
        <v>120</v>
      </c>
    </row>
    <row r="266" s="14" customFormat="1">
      <c r="A266" s="14"/>
      <c r="B266" s="232"/>
      <c r="C266" s="233"/>
      <c r="D266" s="222" t="s">
        <v>132</v>
      </c>
      <c r="E266" s="234" t="s">
        <v>19</v>
      </c>
      <c r="F266" s="235" t="s">
        <v>322</v>
      </c>
      <c r="G266" s="233"/>
      <c r="H266" s="234" t="s">
        <v>19</v>
      </c>
      <c r="I266" s="236"/>
      <c r="J266" s="233"/>
      <c r="K266" s="233"/>
      <c r="L266" s="237"/>
      <c r="M266" s="238"/>
      <c r="N266" s="239"/>
      <c r="O266" s="239"/>
      <c r="P266" s="239"/>
      <c r="Q266" s="239"/>
      <c r="R266" s="239"/>
      <c r="S266" s="239"/>
      <c r="T266" s="24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1" t="s">
        <v>132</v>
      </c>
      <c r="AU266" s="241" t="s">
        <v>77</v>
      </c>
      <c r="AV266" s="14" t="s">
        <v>75</v>
      </c>
      <c r="AW266" s="14" t="s">
        <v>32</v>
      </c>
      <c r="AX266" s="14" t="s">
        <v>70</v>
      </c>
      <c r="AY266" s="241" t="s">
        <v>120</v>
      </c>
    </row>
    <row r="267" s="13" customFormat="1">
      <c r="A267" s="13"/>
      <c r="B267" s="220"/>
      <c r="C267" s="221"/>
      <c r="D267" s="222" t="s">
        <v>132</v>
      </c>
      <c r="E267" s="223" t="s">
        <v>19</v>
      </c>
      <c r="F267" s="224" t="s">
        <v>323</v>
      </c>
      <c r="G267" s="221"/>
      <c r="H267" s="225">
        <v>9.4000000000000004</v>
      </c>
      <c r="I267" s="226"/>
      <c r="J267" s="221"/>
      <c r="K267" s="221"/>
      <c r="L267" s="227"/>
      <c r="M267" s="228"/>
      <c r="N267" s="229"/>
      <c r="O267" s="229"/>
      <c r="P267" s="229"/>
      <c r="Q267" s="229"/>
      <c r="R267" s="229"/>
      <c r="S267" s="229"/>
      <c r="T267" s="23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1" t="s">
        <v>132</v>
      </c>
      <c r="AU267" s="231" t="s">
        <v>77</v>
      </c>
      <c r="AV267" s="13" t="s">
        <v>77</v>
      </c>
      <c r="AW267" s="13" t="s">
        <v>32</v>
      </c>
      <c r="AX267" s="13" t="s">
        <v>70</v>
      </c>
      <c r="AY267" s="231" t="s">
        <v>120</v>
      </c>
    </row>
    <row r="268" s="16" customFormat="1">
      <c r="A268" s="16"/>
      <c r="B268" s="253"/>
      <c r="C268" s="254"/>
      <c r="D268" s="222" t="s">
        <v>132</v>
      </c>
      <c r="E268" s="255" t="s">
        <v>19</v>
      </c>
      <c r="F268" s="256" t="s">
        <v>286</v>
      </c>
      <c r="G268" s="254"/>
      <c r="H268" s="257">
        <v>9.4000000000000004</v>
      </c>
      <c r="I268" s="258"/>
      <c r="J268" s="254"/>
      <c r="K268" s="254"/>
      <c r="L268" s="259"/>
      <c r="M268" s="260"/>
      <c r="N268" s="261"/>
      <c r="O268" s="261"/>
      <c r="P268" s="261"/>
      <c r="Q268" s="261"/>
      <c r="R268" s="261"/>
      <c r="S268" s="261"/>
      <c r="T268" s="262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T268" s="263" t="s">
        <v>132</v>
      </c>
      <c r="AU268" s="263" t="s">
        <v>77</v>
      </c>
      <c r="AV268" s="16" t="s">
        <v>223</v>
      </c>
      <c r="AW268" s="16" t="s">
        <v>32</v>
      </c>
      <c r="AX268" s="16" t="s">
        <v>70</v>
      </c>
      <c r="AY268" s="263" t="s">
        <v>120</v>
      </c>
    </row>
    <row r="269" s="15" customFormat="1">
      <c r="A269" s="15"/>
      <c r="B269" s="242"/>
      <c r="C269" s="243"/>
      <c r="D269" s="222" t="s">
        <v>132</v>
      </c>
      <c r="E269" s="244" t="s">
        <v>19</v>
      </c>
      <c r="F269" s="245" t="s">
        <v>145</v>
      </c>
      <c r="G269" s="243"/>
      <c r="H269" s="246">
        <v>85.400000000000006</v>
      </c>
      <c r="I269" s="247"/>
      <c r="J269" s="243"/>
      <c r="K269" s="243"/>
      <c r="L269" s="248"/>
      <c r="M269" s="249"/>
      <c r="N269" s="250"/>
      <c r="O269" s="250"/>
      <c r="P269" s="250"/>
      <c r="Q269" s="250"/>
      <c r="R269" s="250"/>
      <c r="S269" s="250"/>
      <c r="T269" s="25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2" t="s">
        <v>132</v>
      </c>
      <c r="AU269" s="252" t="s">
        <v>77</v>
      </c>
      <c r="AV269" s="15" t="s">
        <v>128</v>
      </c>
      <c r="AW269" s="15" t="s">
        <v>32</v>
      </c>
      <c r="AX269" s="15" t="s">
        <v>75</v>
      </c>
      <c r="AY269" s="252" t="s">
        <v>120</v>
      </c>
    </row>
    <row r="270" s="2" customFormat="1" ht="16.5" customHeight="1">
      <c r="A270" s="41"/>
      <c r="B270" s="42"/>
      <c r="C270" s="264" t="s">
        <v>324</v>
      </c>
      <c r="D270" s="264" t="s">
        <v>290</v>
      </c>
      <c r="E270" s="265" t="s">
        <v>312</v>
      </c>
      <c r="F270" s="266" t="s">
        <v>313</v>
      </c>
      <c r="G270" s="267" t="s">
        <v>314</v>
      </c>
      <c r="H270" s="268">
        <v>1.03</v>
      </c>
      <c r="I270" s="269"/>
      <c r="J270" s="270">
        <f>ROUND(I270*H270,2)</f>
        <v>0</v>
      </c>
      <c r="K270" s="271"/>
      <c r="L270" s="272"/>
      <c r="M270" s="273" t="s">
        <v>19</v>
      </c>
      <c r="N270" s="274" t="s">
        <v>41</v>
      </c>
      <c r="O270" s="87"/>
      <c r="P270" s="211">
        <f>O270*H270</f>
        <v>0</v>
      </c>
      <c r="Q270" s="211">
        <v>0.55000000000000004</v>
      </c>
      <c r="R270" s="211">
        <f>Q270*H270</f>
        <v>0.56650000000000011</v>
      </c>
      <c r="S270" s="211">
        <v>0</v>
      </c>
      <c r="T270" s="212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13" t="s">
        <v>293</v>
      </c>
      <c r="AT270" s="213" t="s">
        <v>290</v>
      </c>
      <c r="AU270" s="213" t="s">
        <v>77</v>
      </c>
      <c r="AY270" s="20" t="s">
        <v>120</v>
      </c>
      <c r="BE270" s="214">
        <f>IF(N270="základní",J270,0)</f>
        <v>0</v>
      </c>
      <c r="BF270" s="214">
        <f>IF(N270="snížená",J270,0)</f>
        <v>0</v>
      </c>
      <c r="BG270" s="214">
        <f>IF(N270="zákl. přenesená",J270,0)</f>
        <v>0</v>
      </c>
      <c r="BH270" s="214">
        <f>IF(N270="sníž. přenesená",J270,0)</f>
        <v>0</v>
      </c>
      <c r="BI270" s="214">
        <f>IF(N270="nulová",J270,0)</f>
        <v>0</v>
      </c>
      <c r="BJ270" s="20" t="s">
        <v>75</v>
      </c>
      <c r="BK270" s="214">
        <f>ROUND(I270*H270,2)</f>
        <v>0</v>
      </c>
      <c r="BL270" s="20" t="s">
        <v>273</v>
      </c>
      <c r="BM270" s="213" t="s">
        <v>325</v>
      </c>
    </row>
    <row r="271" s="2" customFormat="1" ht="16.5" customHeight="1">
      <c r="A271" s="41"/>
      <c r="B271" s="42"/>
      <c r="C271" s="201" t="s">
        <v>326</v>
      </c>
      <c r="D271" s="201" t="s">
        <v>124</v>
      </c>
      <c r="E271" s="202" t="s">
        <v>327</v>
      </c>
      <c r="F271" s="203" t="s">
        <v>328</v>
      </c>
      <c r="G271" s="204" t="s">
        <v>314</v>
      </c>
      <c r="H271" s="205">
        <v>1.03</v>
      </c>
      <c r="I271" s="206"/>
      <c r="J271" s="207">
        <f>ROUND(I271*H271,2)</f>
        <v>0</v>
      </c>
      <c r="K271" s="208"/>
      <c r="L271" s="47"/>
      <c r="M271" s="209" t="s">
        <v>19</v>
      </c>
      <c r="N271" s="210" t="s">
        <v>41</v>
      </c>
      <c r="O271" s="87"/>
      <c r="P271" s="211">
        <f>O271*H271</f>
        <v>0</v>
      </c>
      <c r="Q271" s="211">
        <v>0.02248</v>
      </c>
      <c r="R271" s="211">
        <f>Q271*H271</f>
        <v>0.023154400000000002</v>
      </c>
      <c r="S271" s="211">
        <v>0</v>
      </c>
      <c r="T271" s="212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3" t="s">
        <v>273</v>
      </c>
      <c r="AT271" s="213" t="s">
        <v>124</v>
      </c>
      <c r="AU271" s="213" t="s">
        <v>77</v>
      </c>
      <c r="AY271" s="20" t="s">
        <v>120</v>
      </c>
      <c r="BE271" s="214">
        <f>IF(N271="základní",J271,0)</f>
        <v>0</v>
      </c>
      <c r="BF271" s="214">
        <f>IF(N271="snížená",J271,0)</f>
        <v>0</v>
      </c>
      <c r="BG271" s="214">
        <f>IF(N271="zákl. přenesená",J271,0)</f>
        <v>0</v>
      </c>
      <c r="BH271" s="214">
        <f>IF(N271="sníž. přenesená",J271,0)</f>
        <v>0</v>
      </c>
      <c r="BI271" s="214">
        <f>IF(N271="nulová",J271,0)</f>
        <v>0</v>
      </c>
      <c r="BJ271" s="20" t="s">
        <v>75</v>
      </c>
      <c r="BK271" s="214">
        <f>ROUND(I271*H271,2)</f>
        <v>0</v>
      </c>
      <c r="BL271" s="20" t="s">
        <v>273</v>
      </c>
      <c r="BM271" s="213" t="s">
        <v>329</v>
      </c>
    </row>
    <row r="272" s="2" customFormat="1">
      <c r="A272" s="41"/>
      <c r="B272" s="42"/>
      <c r="C272" s="43"/>
      <c r="D272" s="215" t="s">
        <v>130</v>
      </c>
      <c r="E272" s="43"/>
      <c r="F272" s="216" t="s">
        <v>330</v>
      </c>
      <c r="G272" s="43"/>
      <c r="H272" s="43"/>
      <c r="I272" s="217"/>
      <c r="J272" s="43"/>
      <c r="K272" s="43"/>
      <c r="L272" s="47"/>
      <c r="M272" s="218"/>
      <c r="N272" s="219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130</v>
      </c>
      <c r="AU272" s="20" t="s">
        <v>77</v>
      </c>
    </row>
    <row r="273" s="14" customFormat="1">
      <c r="A273" s="14"/>
      <c r="B273" s="232"/>
      <c r="C273" s="233"/>
      <c r="D273" s="222" t="s">
        <v>132</v>
      </c>
      <c r="E273" s="234" t="s">
        <v>19</v>
      </c>
      <c r="F273" s="235" t="s">
        <v>310</v>
      </c>
      <c r="G273" s="233"/>
      <c r="H273" s="234" t="s">
        <v>19</v>
      </c>
      <c r="I273" s="236"/>
      <c r="J273" s="233"/>
      <c r="K273" s="233"/>
      <c r="L273" s="237"/>
      <c r="M273" s="238"/>
      <c r="N273" s="239"/>
      <c r="O273" s="239"/>
      <c r="P273" s="239"/>
      <c r="Q273" s="239"/>
      <c r="R273" s="239"/>
      <c r="S273" s="239"/>
      <c r="T273" s="24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1" t="s">
        <v>132</v>
      </c>
      <c r="AU273" s="241" t="s">
        <v>77</v>
      </c>
      <c r="AV273" s="14" t="s">
        <v>75</v>
      </c>
      <c r="AW273" s="14" t="s">
        <v>32</v>
      </c>
      <c r="AX273" s="14" t="s">
        <v>70</v>
      </c>
      <c r="AY273" s="241" t="s">
        <v>120</v>
      </c>
    </row>
    <row r="274" s="13" customFormat="1">
      <c r="A274" s="13"/>
      <c r="B274" s="220"/>
      <c r="C274" s="221"/>
      <c r="D274" s="222" t="s">
        <v>132</v>
      </c>
      <c r="E274" s="223" t="s">
        <v>19</v>
      </c>
      <c r="F274" s="224" t="s">
        <v>331</v>
      </c>
      <c r="G274" s="221"/>
      <c r="H274" s="225">
        <v>1.03</v>
      </c>
      <c r="I274" s="226"/>
      <c r="J274" s="221"/>
      <c r="K274" s="221"/>
      <c r="L274" s="227"/>
      <c r="M274" s="228"/>
      <c r="N274" s="229"/>
      <c r="O274" s="229"/>
      <c r="P274" s="229"/>
      <c r="Q274" s="229"/>
      <c r="R274" s="229"/>
      <c r="S274" s="229"/>
      <c r="T274" s="23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1" t="s">
        <v>132</v>
      </c>
      <c r="AU274" s="231" t="s">
        <v>77</v>
      </c>
      <c r="AV274" s="13" t="s">
        <v>77</v>
      </c>
      <c r="AW274" s="13" t="s">
        <v>32</v>
      </c>
      <c r="AX274" s="13" t="s">
        <v>70</v>
      </c>
      <c r="AY274" s="231" t="s">
        <v>120</v>
      </c>
    </row>
    <row r="275" s="15" customFormat="1">
      <c r="A275" s="15"/>
      <c r="B275" s="242"/>
      <c r="C275" s="243"/>
      <c r="D275" s="222" t="s">
        <v>132</v>
      </c>
      <c r="E275" s="244" t="s">
        <v>19</v>
      </c>
      <c r="F275" s="245" t="s">
        <v>145</v>
      </c>
      <c r="G275" s="243"/>
      <c r="H275" s="246">
        <v>1.03</v>
      </c>
      <c r="I275" s="247"/>
      <c r="J275" s="243"/>
      <c r="K275" s="243"/>
      <c r="L275" s="248"/>
      <c r="M275" s="249"/>
      <c r="N275" s="250"/>
      <c r="O275" s="250"/>
      <c r="P275" s="250"/>
      <c r="Q275" s="250"/>
      <c r="R275" s="250"/>
      <c r="S275" s="250"/>
      <c r="T275" s="251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52" t="s">
        <v>132</v>
      </c>
      <c r="AU275" s="252" t="s">
        <v>77</v>
      </c>
      <c r="AV275" s="15" t="s">
        <v>128</v>
      </c>
      <c r="AW275" s="15" t="s">
        <v>32</v>
      </c>
      <c r="AX275" s="15" t="s">
        <v>75</v>
      </c>
      <c r="AY275" s="252" t="s">
        <v>120</v>
      </c>
    </row>
    <row r="276" s="2" customFormat="1" ht="24.15" customHeight="1">
      <c r="A276" s="41"/>
      <c r="B276" s="42"/>
      <c r="C276" s="201" t="s">
        <v>332</v>
      </c>
      <c r="D276" s="201" t="s">
        <v>124</v>
      </c>
      <c r="E276" s="202" t="s">
        <v>333</v>
      </c>
      <c r="F276" s="203" t="s">
        <v>334</v>
      </c>
      <c r="G276" s="204" t="s">
        <v>229</v>
      </c>
      <c r="H276" s="205">
        <v>1.0900000000000001</v>
      </c>
      <c r="I276" s="206"/>
      <c r="J276" s="207">
        <f>ROUND(I276*H276,2)</f>
        <v>0</v>
      </c>
      <c r="K276" s="208"/>
      <c r="L276" s="47"/>
      <c r="M276" s="209" t="s">
        <v>19</v>
      </c>
      <c r="N276" s="210" t="s">
        <v>41</v>
      </c>
      <c r="O276" s="87"/>
      <c r="P276" s="211">
        <f>O276*H276</f>
        <v>0</v>
      </c>
      <c r="Q276" s="211">
        <v>0</v>
      </c>
      <c r="R276" s="211">
        <f>Q276*H276</f>
        <v>0</v>
      </c>
      <c r="S276" s="211">
        <v>0</v>
      </c>
      <c r="T276" s="212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3" t="s">
        <v>273</v>
      </c>
      <c r="AT276" s="213" t="s">
        <v>124</v>
      </c>
      <c r="AU276" s="213" t="s">
        <v>77</v>
      </c>
      <c r="AY276" s="20" t="s">
        <v>120</v>
      </c>
      <c r="BE276" s="214">
        <f>IF(N276="základní",J276,0)</f>
        <v>0</v>
      </c>
      <c r="BF276" s="214">
        <f>IF(N276="snížená",J276,0)</f>
        <v>0</v>
      </c>
      <c r="BG276" s="214">
        <f>IF(N276="zákl. přenesená",J276,0)</f>
        <v>0</v>
      </c>
      <c r="BH276" s="214">
        <f>IF(N276="sníž. přenesená",J276,0)</f>
        <v>0</v>
      </c>
      <c r="BI276" s="214">
        <f>IF(N276="nulová",J276,0)</f>
        <v>0</v>
      </c>
      <c r="BJ276" s="20" t="s">
        <v>75</v>
      </c>
      <c r="BK276" s="214">
        <f>ROUND(I276*H276,2)</f>
        <v>0</v>
      </c>
      <c r="BL276" s="20" t="s">
        <v>273</v>
      </c>
      <c r="BM276" s="213" t="s">
        <v>335</v>
      </c>
    </row>
    <row r="277" s="2" customFormat="1">
      <c r="A277" s="41"/>
      <c r="B277" s="42"/>
      <c r="C277" s="43"/>
      <c r="D277" s="215" t="s">
        <v>130</v>
      </c>
      <c r="E277" s="43"/>
      <c r="F277" s="216" t="s">
        <v>336</v>
      </c>
      <c r="G277" s="43"/>
      <c r="H277" s="43"/>
      <c r="I277" s="217"/>
      <c r="J277" s="43"/>
      <c r="K277" s="43"/>
      <c r="L277" s="47"/>
      <c r="M277" s="218"/>
      <c r="N277" s="219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130</v>
      </c>
      <c r="AU277" s="20" t="s">
        <v>77</v>
      </c>
    </row>
    <row r="278" s="12" customFormat="1" ht="22.8" customHeight="1">
      <c r="A278" s="12"/>
      <c r="B278" s="185"/>
      <c r="C278" s="186"/>
      <c r="D278" s="187" t="s">
        <v>69</v>
      </c>
      <c r="E278" s="199" t="s">
        <v>337</v>
      </c>
      <c r="F278" s="199" t="s">
        <v>338</v>
      </c>
      <c r="G278" s="186"/>
      <c r="H278" s="186"/>
      <c r="I278" s="189"/>
      <c r="J278" s="200">
        <f>BK278</f>
        <v>0</v>
      </c>
      <c r="K278" s="186"/>
      <c r="L278" s="191"/>
      <c r="M278" s="192"/>
      <c r="N278" s="193"/>
      <c r="O278" s="193"/>
      <c r="P278" s="194">
        <f>SUM(P279:P332)</f>
        <v>0</v>
      </c>
      <c r="Q278" s="193"/>
      <c r="R278" s="194">
        <f>SUM(R279:R332)</f>
        <v>1.1937947499999999</v>
      </c>
      <c r="S278" s="193"/>
      <c r="T278" s="195">
        <f>SUM(T279:T332)</f>
        <v>0.53274375000000007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96" t="s">
        <v>77</v>
      </c>
      <c r="AT278" s="197" t="s">
        <v>69</v>
      </c>
      <c r="AU278" s="197" t="s">
        <v>75</v>
      </c>
      <c r="AY278" s="196" t="s">
        <v>120</v>
      </c>
      <c r="BK278" s="198">
        <f>SUM(BK279:BK332)</f>
        <v>0</v>
      </c>
    </row>
    <row r="279" s="2" customFormat="1" ht="24.15" customHeight="1">
      <c r="A279" s="41"/>
      <c r="B279" s="42"/>
      <c r="C279" s="201" t="s">
        <v>339</v>
      </c>
      <c r="D279" s="201" t="s">
        <v>124</v>
      </c>
      <c r="E279" s="202" t="s">
        <v>340</v>
      </c>
      <c r="F279" s="203" t="s">
        <v>341</v>
      </c>
      <c r="G279" s="204" t="s">
        <v>127</v>
      </c>
      <c r="H279" s="205">
        <v>12.92</v>
      </c>
      <c r="I279" s="206"/>
      <c r="J279" s="207">
        <f>ROUND(I279*H279,2)</f>
        <v>0</v>
      </c>
      <c r="K279" s="208"/>
      <c r="L279" s="47"/>
      <c r="M279" s="209" t="s">
        <v>19</v>
      </c>
      <c r="N279" s="210" t="s">
        <v>41</v>
      </c>
      <c r="O279" s="87"/>
      <c r="P279" s="211">
        <f>O279*H279</f>
        <v>0</v>
      </c>
      <c r="Q279" s="211">
        <v>0.012200000000000001</v>
      </c>
      <c r="R279" s="211">
        <f>Q279*H279</f>
        <v>0.15762400000000001</v>
      </c>
      <c r="S279" s="211">
        <v>0</v>
      </c>
      <c r="T279" s="212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3" t="s">
        <v>273</v>
      </c>
      <c r="AT279" s="213" t="s">
        <v>124</v>
      </c>
      <c r="AU279" s="213" t="s">
        <v>77</v>
      </c>
      <c r="AY279" s="20" t="s">
        <v>120</v>
      </c>
      <c r="BE279" s="214">
        <f>IF(N279="základní",J279,0)</f>
        <v>0</v>
      </c>
      <c r="BF279" s="214">
        <f>IF(N279="snížená",J279,0)</f>
        <v>0</v>
      </c>
      <c r="BG279" s="214">
        <f>IF(N279="zákl. přenesená",J279,0)</f>
        <v>0</v>
      </c>
      <c r="BH279" s="214">
        <f>IF(N279="sníž. přenesená",J279,0)</f>
        <v>0</v>
      </c>
      <c r="BI279" s="214">
        <f>IF(N279="nulová",J279,0)</f>
        <v>0</v>
      </c>
      <c r="BJ279" s="20" t="s">
        <v>75</v>
      </c>
      <c r="BK279" s="214">
        <f>ROUND(I279*H279,2)</f>
        <v>0</v>
      </c>
      <c r="BL279" s="20" t="s">
        <v>273</v>
      </c>
      <c r="BM279" s="213" t="s">
        <v>342</v>
      </c>
    </row>
    <row r="280" s="2" customFormat="1">
      <c r="A280" s="41"/>
      <c r="B280" s="42"/>
      <c r="C280" s="43"/>
      <c r="D280" s="215" t="s">
        <v>130</v>
      </c>
      <c r="E280" s="43"/>
      <c r="F280" s="216" t="s">
        <v>343</v>
      </c>
      <c r="G280" s="43"/>
      <c r="H280" s="43"/>
      <c r="I280" s="217"/>
      <c r="J280" s="43"/>
      <c r="K280" s="43"/>
      <c r="L280" s="47"/>
      <c r="M280" s="218"/>
      <c r="N280" s="219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130</v>
      </c>
      <c r="AU280" s="20" t="s">
        <v>77</v>
      </c>
    </row>
    <row r="281" s="14" customFormat="1">
      <c r="A281" s="14"/>
      <c r="B281" s="232"/>
      <c r="C281" s="233"/>
      <c r="D281" s="222" t="s">
        <v>132</v>
      </c>
      <c r="E281" s="234" t="s">
        <v>19</v>
      </c>
      <c r="F281" s="235" t="s">
        <v>344</v>
      </c>
      <c r="G281" s="233"/>
      <c r="H281" s="234" t="s">
        <v>19</v>
      </c>
      <c r="I281" s="236"/>
      <c r="J281" s="233"/>
      <c r="K281" s="233"/>
      <c r="L281" s="237"/>
      <c r="M281" s="238"/>
      <c r="N281" s="239"/>
      <c r="O281" s="239"/>
      <c r="P281" s="239"/>
      <c r="Q281" s="239"/>
      <c r="R281" s="239"/>
      <c r="S281" s="239"/>
      <c r="T281" s="24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1" t="s">
        <v>132</v>
      </c>
      <c r="AU281" s="241" t="s">
        <v>77</v>
      </c>
      <c r="AV281" s="14" t="s">
        <v>75</v>
      </c>
      <c r="AW281" s="14" t="s">
        <v>32</v>
      </c>
      <c r="AX281" s="14" t="s">
        <v>70</v>
      </c>
      <c r="AY281" s="241" t="s">
        <v>120</v>
      </c>
    </row>
    <row r="282" s="14" customFormat="1">
      <c r="A282" s="14"/>
      <c r="B282" s="232"/>
      <c r="C282" s="233"/>
      <c r="D282" s="222" t="s">
        <v>132</v>
      </c>
      <c r="E282" s="234" t="s">
        <v>19</v>
      </c>
      <c r="F282" s="235" t="s">
        <v>345</v>
      </c>
      <c r="G282" s="233"/>
      <c r="H282" s="234" t="s">
        <v>19</v>
      </c>
      <c r="I282" s="236"/>
      <c r="J282" s="233"/>
      <c r="K282" s="233"/>
      <c r="L282" s="237"/>
      <c r="M282" s="238"/>
      <c r="N282" s="239"/>
      <c r="O282" s="239"/>
      <c r="P282" s="239"/>
      <c r="Q282" s="239"/>
      <c r="R282" s="239"/>
      <c r="S282" s="239"/>
      <c r="T282" s="24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1" t="s">
        <v>132</v>
      </c>
      <c r="AU282" s="241" t="s">
        <v>77</v>
      </c>
      <c r="AV282" s="14" t="s">
        <v>75</v>
      </c>
      <c r="AW282" s="14" t="s">
        <v>32</v>
      </c>
      <c r="AX282" s="14" t="s">
        <v>70</v>
      </c>
      <c r="AY282" s="241" t="s">
        <v>120</v>
      </c>
    </row>
    <row r="283" s="13" customFormat="1">
      <c r="A283" s="13"/>
      <c r="B283" s="220"/>
      <c r="C283" s="221"/>
      <c r="D283" s="222" t="s">
        <v>132</v>
      </c>
      <c r="E283" s="223" t="s">
        <v>19</v>
      </c>
      <c r="F283" s="224" t="s">
        <v>346</v>
      </c>
      <c r="G283" s="221"/>
      <c r="H283" s="225">
        <v>12.92</v>
      </c>
      <c r="I283" s="226"/>
      <c r="J283" s="221"/>
      <c r="K283" s="221"/>
      <c r="L283" s="227"/>
      <c r="M283" s="228"/>
      <c r="N283" s="229"/>
      <c r="O283" s="229"/>
      <c r="P283" s="229"/>
      <c r="Q283" s="229"/>
      <c r="R283" s="229"/>
      <c r="S283" s="229"/>
      <c r="T283" s="230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1" t="s">
        <v>132</v>
      </c>
      <c r="AU283" s="231" t="s">
        <v>77</v>
      </c>
      <c r="AV283" s="13" t="s">
        <v>77</v>
      </c>
      <c r="AW283" s="13" t="s">
        <v>32</v>
      </c>
      <c r="AX283" s="13" t="s">
        <v>70</v>
      </c>
      <c r="AY283" s="231" t="s">
        <v>120</v>
      </c>
    </row>
    <row r="284" s="15" customFormat="1">
      <c r="A284" s="15"/>
      <c r="B284" s="242"/>
      <c r="C284" s="243"/>
      <c r="D284" s="222" t="s">
        <v>132</v>
      </c>
      <c r="E284" s="244" t="s">
        <v>19</v>
      </c>
      <c r="F284" s="245" t="s">
        <v>145</v>
      </c>
      <c r="G284" s="243"/>
      <c r="H284" s="246">
        <v>12.92</v>
      </c>
      <c r="I284" s="247"/>
      <c r="J284" s="243"/>
      <c r="K284" s="243"/>
      <c r="L284" s="248"/>
      <c r="M284" s="249"/>
      <c r="N284" s="250"/>
      <c r="O284" s="250"/>
      <c r="P284" s="250"/>
      <c r="Q284" s="250"/>
      <c r="R284" s="250"/>
      <c r="S284" s="250"/>
      <c r="T284" s="251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52" t="s">
        <v>132</v>
      </c>
      <c r="AU284" s="252" t="s">
        <v>77</v>
      </c>
      <c r="AV284" s="15" t="s">
        <v>128</v>
      </c>
      <c r="AW284" s="15" t="s">
        <v>32</v>
      </c>
      <c r="AX284" s="15" t="s">
        <v>75</v>
      </c>
      <c r="AY284" s="252" t="s">
        <v>120</v>
      </c>
    </row>
    <row r="285" s="2" customFormat="1" ht="24.15" customHeight="1">
      <c r="A285" s="41"/>
      <c r="B285" s="42"/>
      <c r="C285" s="201" t="s">
        <v>347</v>
      </c>
      <c r="D285" s="201" t="s">
        <v>124</v>
      </c>
      <c r="E285" s="202" t="s">
        <v>348</v>
      </c>
      <c r="F285" s="203" t="s">
        <v>349</v>
      </c>
      <c r="G285" s="204" t="s">
        <v>127</v>
      </c>
      <c r="H285" s="205">
        <v>24.605</v>
      </c>
      <c r="I285" s="206"/>
      <c r="J285" s="207">
        <f>ROUND(I285*H285,2)</f>
        <v>0</v>
      </c>
      <c r="K285" s="208"/>
      <c r="L285" s="47"/>
      <c r="M285" s="209" t="s">
        <v>19</v>
      </c>
      <c r="N285" s="210" t="s">
        <v>41</v>
      </c>
      <c r="O285" s="87"/>
      <c r="P285" s="211">
        <f>O285*H285</f>
        <v>0</v>
      </c>
      <c r="Q285" s="211">
        <v>0</v>
      </c>
      <c r="R285" s="211">
        <f>Q285*H285</f>
        <v>0</v>
      </c>
      <c r="S285" s="211">
        <v>0.017250000000000001</v>
      </c>
      <c r="T285" s="212">
        <f>S285*H285</f>
        <v>0.42443625000000007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13" t="s">
        <v>273</v>
      </c>
      <c r="AT285" s="213" t="s">
        <v>124</v>
      </c>
      <c r="AU285" s="213" t="s">
        <v>77</v>
      </c>
      <c r="AY285" s="20" t="s">
        <v>120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20" t="s">
        <v>75</v>
      </c>
      <c r="BK285" s="214">
        <f>ROUND(I285*H285,2)</f>
        <v>0</v>
      </c>
      <c r="BL285" s="20" t="s">
        <v>273</v>
      </c>
      <c r="BM285" s="213" t="s">
        <v>350</v>
      </c>
    </row>
    <row r="286" s="2" customFormat="1">
      <c r="A286" s="41"/>
      <c r="B286" s="42"/>
      <c r="C286" s="43"/>
      <c r="D286" s="215" t="s">
        <v>130</v>
      </c>
      <c r="E286" s="43"/>
      <c r="F286" s="216" t="s">
        <v>351</v>
      </c>
      <c r="G286" s="43"/>
      <c r="H286" s="43"/>
      <c r="I286" s="217"/>
      <c r="J286" s="43"/>
      <c r="K286" s="43"/>
      <c r="L286" s="47"/>
      <c r="M286" s="218"/>
      <c r="N286" s="219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130</v>
      </c>
      <c r="AU286" s="20" t="s">
        <v>77</v>
      </c>
    </row>
    <row r="287" s="14" customFormat="1">
      <c r="A287" s="14"/>
      <c r="B287" s="232"/>
      <c r="C287" s="233"/>
      <c r="D287" s="222" t="s">
        <v>132</v>
      </c>
      <c r="E287" s="234" t="s">
        <v>19</v>
      </c>
      <c r="F287" s="235" t="s">
        <v>352</v>
      </c>
      <c r="G287" s="233"/>
      <c r="H287" s="234" t="s">
        <v>19</v>
      </c>
      <c r="I287" s="236"/>
      <c r="J287" s="233"/>
      <c r="K287" s="233"/>
      <c r="L287" s="237"/>
      <c r="M287" s="238"/>
      <c r="N287" s="239"/>
      <c r="O287" s="239"/>
      <c r="P287" s="239"/>
      <c r="Q287" s="239"/>
      <c r="R287" s="239"/>
      <c r="S287" s="239"/>
      <c r="T287" s="24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1" t="s">
        <v>132</v>
      </c>
      <c r="AU287" s="241" t="s">
        <v>77</v>
      </c>
      <c r="AV287" s="14" t="s">
        <v>75</v>
      </c>
      <c r="AW287" s="14" t="s">
        <v>32</v>
      </c>
      <c r="AX287" s="14" t="s">
        <v>70</v>
      </c>
      <c r="AY287" s="241" t="s">
        <v>120</v>
      </c>
    </row>
    <row r="288" s="13" customFormat="1">
      <c r="A288" s="13"/>
      <c r="B288" s="220"/>
      <c r="C288" s="221"/>
      <c r="D288" s="222" t="s">
        <v>132</v>
      </c>
      <c r="E288" s="223" t="s">
        <v>19</v>
      </c>
      <c r="F288" s="224" t="s">
        <v>353</v>
      </c>
      <c r="G288" s="221"/>
      <c r="H288" s="225">
        <v>6.7199999999999998</v>
      </c>
      <c r="I288" s="226"/>
      <c r="J288" s="221"/>
      <c r="K288" s="221"/>
      <c r="L288" s="227"/>
      <c r="M288" s="228"/>
      <c r="N288" s="229"/>
      <c r="O288" s="229"/>
      <c r="P288" s="229"/>
      <c r="Q288" s="229"/>
      <c r="R288" s="229"/>
      <c r="S288" s="229"/>
      <c r="T288" s="23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1" t="s">
        <v>132</v>
      </c>
      <c r="AU288" s="231" t="s">
        <v>77</v>
      </c>
      <c r="AV288" s="13" t="s">
        <v>77</v>
      </c>
      <c r="AW288" s="13" t="s">
        <v>32</v>
      </c>
      <c r="AX288" s="13" t="s">
        <v>70</v>
      </c>
      <c r="AY288" s="231" t="s">
        <v>120</v>
      </c>
    </row>
    <row r="289" s="14" customFormat="1">
      <c r="A289" s="14"/>
      <c r="B289" s="232"/>
      <c r="C289" s="233"/>
      <c r="D289" s="222" t="s">
        <v>132</v>
      </c>
      <c r="E289" s="234" t="s">
        <v>19</v>
      </c>
      <c r="F289" s="235" t="s">
        <v>354</v>
      </c>
      <c r="G289" s="233"/>
      <c r="H289" s="234" t="s">
        <v>19</v>
      </c>
      <c r="I289" s="236"/>
      <c r="J289" s="233"/>
      <c r="K289" s="233"/>
      <c r="L289" s="237"/>
      <c r="M289" s="238"/>
      <c r="N289" s="239"/>
      <c r="O289" s="239"/>
      <c r="P289" s="239"/>
      <c r="Q289" s="239"/>
      <c r="R289" s="239"/>
      <c r="S289" s="239"/>
      <c r="T289" s="24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1" t="s">
        <v>132</v>
      </c>
      <c r="AU289" s="241" t="s">
        <v>77</v>
      </c>
      <c r="AV289" s="14" t="s">
        <v>75</v>
      </c>
      <c r="AW289" s="14" t="s">
        <v>32</v>
      </c>
      <c r="AX289" s="14" t="s">
        <v>70</v>
      </c>
      <c r="AY289" s="241" t="s">
        <v>120</v>
      </c>
    </row>
    <row r="290" s="13" customFormat="1">
      <c r="A290" s="13"/>
      <c r="B290" s="220"/>
      <c r="C290" s="221"/>
      <c r="D290" s="222" t="s">
        <v>132</v>
      </c>
      <c r="E290" s="223" t="s">
        <v>19</v>
      </c>
      <c r="F290" s="224" t="s">
        <v>355</v>
      </c>
      <c r="G290" s="221"/>
      <c r="H290" s="225">
        <v>5.5250000000000004</v>
      </c>
      <c r="I290" s="226"/>
      <c r="J290" s="221"/>
      <c r="K290" s="221"/>
      <c r="L290" s="227"/>
      <c r="M290" s="228"/>
      <c r="N290" s="229"/>
      <c r="O290" s="229"/>
      <c r="P290" s="229"/>
      <c r="Q290" s="229"/>
      <c r="R290" s="229"/>
      <c r="S290" s="229"/>
      <c r="T290" s="23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1" t="s">
        <v>132</v>
      </c>
      <c r="AU290" s="231" t="s">
        <v>77</v>
      </c>
      <c r="AV290" s="13" t="s">
        <v>77</v>
      </c>
      <c r="AW290" s="13" t="s">
        <v>32</v>
      </c>
      <c r="AX290" s="13" t="s">
        <v>70</v>
      </c>
      <c r="AY290" s="231" t="s">
        <v>120</v>
      </c>
    </row>
    <row r="291" s="14" customFormat="1">
      <c r="A291" s="14"/>
      <c r="B291" s="232"/>
      <c r="C291" s="233"/>
      <c r="D291" s="222" t="s">
        <v>132</v>
      </c>
      <c r="E291" s="234" t="s">
        <v>19</v>
      </c>
      <c r="F291" s="235" t="s">
        <v>356</v>
      </c>
      <c r="G291" s="233"/>
      <c r="H291" s="234" t="s">
        <v>19</v>
      </c>
      <c r="I291" s="236"/>
      <c r="J291" s="233"/>
      <c r="K291" s="233"/>
      <c r="L291" s="237"/>
      <c r="M291" s="238"/>
      <c r="N291" s="239"/>
      <c r="O291" s="239"/>
      <c r="P291" s="239"/>
      <c r="Q291" s="239"/>
      <c r="R291" s="239"/>
      <c r="S291" s="239"/>
      <c r="T291" s="240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1" t="s">
        <v>132</v>
      </c>
      <c r="AU291" s="241" t="s">
        <v>77</v>
      </c>
      <c r="AV291" s="14" t="s">
        <v>75</v>
      </c>
      <c r="AW291" s="14" t="s">
        <v>32</v>
      </c>
      <c r="AX291" s="14" t="s">
        <v>70</v>
      </c>
      <c r="AY291" s="241" t="s">
        <v>120</v>
      </c>
    </row>
    <row r="292" s="13" customFormat="1">
      <c r="A292" s="13"/>
      <c r="B292" s="220"/>
      <c r="C292" s="221"/>
      <c r="D292" s="222" t="s">
        <v>132</v>
      </c>
      <c r="E292" s="223" t="s">
        <v>19</v>
      </c>
      <c r="F292" s="224" t="s">
        <v>357</v>
      </c>
      <c r="G292" s="221"/>
      <c r="H292" s="225">
        <v>2.7200000000000002</v>
      </c>
      <c r="I292" s="226"/>
      <c r="J292" s="221"/>
      <c r="K292" s="221"/>
      <c r="L292" s="227"/>
      <c r="M292" s="228"/>
      <c r="N292" s="229"/>
      <c r="O292" s="229"/>
      <c r="P292" s="229"/>
      <c r="Q292" s="229"/>
      <c r="R292" s="229"/>
      <c r="S292" s="229"/>
      <c r="T292" s="23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1" t="s">
        <v>132</v>
      </c>
      <c r="AU292" s="231" t="s">
        <v>77</v>
      </c>
      <c r="AV292" s="13" t="s">
        <v>77</v>
      </c>
      <c r="AW292" s="13" t="s">
        <v>32</v>
      </c>
      <c r="AX292" s="13" t="s">
        <v>70</v>
      </c>
      <c r="AY292" s="231" t="s">
        <v>120</v>
      </c>
    </row>
    <row r="293" s="14" customFormat="1">
      <c r="A293" s="14"/>
      <c r="B293" s="232"/>
      <c r="C293" s="233"/>
      <c r="D293" s="222" t="s">
        <v>132</v>
      </c>
      <c r="E293" s="234" t="s">
        <v>19</v>
      </c>
      <c r="F293" s="235" t="s">
        <v>358</v>
      </c>
      <c r="G293" s="233"/>
      <c r="H293" s="234" t="s">
        <v>19</v>
      </c>
      <c r="I293" s="236"/>
      <c r="J293" s="233"/>
      <c r="K293" s="233"/>
      <c r="L293" s="237"/>
      <c r="M293" s="238"/>
      <c r="N293" s="239"/>
      <c r="O293" s="239"/>
      <c r="P293" s="239"/>
      <c r="Q293" s="239"/>
      <c r="R293" s="239"/>
      <c r="S293" s="239"/>
      <c r="T293" s="24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1" t="s">
        <v>132</v>
      </c>
      <c r="AU293" s="241" t="s">
        <v>77</v>
      </c>
      <c r="AV293" s="14" t="s">
        <v>75</v>
      </c>
      <c r="AW293" s="14" t="s">
        <v>32</v>
      </c>
      <c r="AX293" s="14" t="s">
        <v>70</v>
      </c>
      <c r="AY293" s="241" t="s">
        <v>120</v>
      </c>
    </row>
    <row r="294" s="13" customFormat="1">
      <c r="A294" s="13"/>
      <c r="B294" s="220"/>
      <c r="C294" s="221"/>
      <c r="D294" s="222" t="s">
        <v>132</v>
      </c>
      <c r="E294" s="223" t="s">
        <v>19</v>
      </c>
      <c r="F294" s="224" t="s">
        <v>359</v>
      </c>
      <c r="G294" s="221"/>
      <c r="H294" s="225">
        <v>3.0600000000000001</v>
      </c>
      <c r="I294" s="226"/>
      <c r="J294" s="221"/>
      <c r="K294" s="221"/>
      <c r="L294" s="227"/>
      <c r="M294" s="228"/>
      <c r="N294" s="229"/>
      <c r="O294" s="229"/>
      <c r="P294" s="229"/>
      <c r="Q294" s="229"/>
      <c r="R294" s="229"/>
      <c r="S294" s="229"/>
      <c r="T294" s="230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1" t="s">
        <v>132</v>
      </c>
      <c r="AU294" s="231" t="s">
        <v>77</v>
      </c>
      <c r="AV294" s="13" t="s">
        <v>77</v>
      </c>
      <c r="AW294" s="13" t="s">
        <v>32</v>
      </c>
      <c r="AX294" s="13" t="s">
        <v>70</v>
      </c>
      <c r="AY294" s="231" t="s">
        <v>120</v>
      </c>
    </row>
    <row r="295" s="14" customFormat="1">
      <c r="A295" s="14"/>
      <c r="B295" s="232"/>
      <c r="C295" s="233"/>
      <c r="D295" s="222" t="s">
        <v>132</v>
      </c>
      <c r="E295" s="234" t="s">
        <v>19</v>
      </c>
      <c r="F295" s="235" t="s">
        <v>360</v>
      </c>
      <c r="G295" s="233"/>
      <c r="H295" s="234" t="s">
        <v>19</v>
      </c>
      <c r="I295" s="236"/>
      <c r="J295" s="233"/>
      <c r="K295" s="233"/>
      <c r="L295" s="237"/>
      <c r="M295" s="238"/>
      <c r="N295" s="239"/>
      <c r="O295" s="239"/>
      <c r="P295" s="239"/>
      <c r="Q295" s="239"/>
      <c r="R295" s="239"/>
      <c r="S295" s="239"/>
      <c r="T295" s="24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1" t="s">
        <v>132</v>
      </c>
      <c r="AU295" s="241" t="s">
        <v>77</v>
      </c>
      <c r="AV295" s="14" t="s">
        <v>75</v>
      </c>
      <c r="AW295" s="14" t="s">
        <v>32</v>
      </c>
      <c r="AX295" s="14" t="s">
        <v>70</v>
      </c>
      <c r="AY295" s="241" t="s">
        <v>120</v>
      </c>
    </row>
    <row r="296" s="13" customFormat="1">
      <c r="A296" s="13"/>
      <c r="B296" s="220"/>
      <c r="C296" s="221"/>
      <c r="D296" s="222" t="s">
        <v>132</v>
      </c>
      <c r="E296" s="223" t="s">
        <v>19</v>
      </c>
      <c r="F296" s="224" t="s">
        <v>361</v>
      </c>
      <c r="G296" s="221"/>
      <c r="H296" s="225">
        <v>6.5800000000000001</v>
      </c>
      <c r="I296" s="226"/>
      <c r="J296" s="221"/>
      <c r="K296" s="221"/>
      <c r="L296" s="227"/>
      <c r="M296" s="228"/>
      <c r="N296" s="229"/>
      <c r="O296" s="229"/>
      <c r="P296" s="229"/>
      <c r="Q296" s="229"/>
      <c r="R296" s="229"/>
      <c r="S296" s="229"/>
      <c r="T296" s="23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1" t="s">
        <v>132</v>
      </c>
      <c r="AU296" s="231" t="s">
        <v>77</v>
      </c>
      <c r="AV296" s="13" t="s">
        <v>77</v>
      </c>
      <c r="AW296" s="13" t="s">
        <v>32</v>
      </c>
      <c r="AX296" s="13" t="s">
        <v>70</v>
      </c>
      <c r="AY296" s="231" t="s">
        <v>120</v>
      </c>
    </row>
    <row r="297" s="15" customFormat="1">
      <c r="A297" s="15"/>
      <c r="B297" s="242"/>
      <c r="C297" s="243"/>
      <c r="D297" s="222" t="s">
        <v>132</v>
      </c>
      <c r="E297" s="244" t="s">
        <v>19</v>
      </c>
      <c r="F297" s="245" t="s">
        <v>145</v>
      </c>
      <c r="G297" s="243"/>
      <c r="H297" s="246">
        <v>24.605000000000004</v>
      </c>
      <c r="I297" s="247"/>
      <c r="J297" s="243"/>
      <c r="K297" s="243"/>
      <c r="L297" s="248"/>
      <c r="M297" s="249"/>
      <c r="N297" s="250"/>
      <c r="O297" s="250"/>
      <c r="P297" s="250"/>
      <c r="Q297" s="250"/>
      <c r="R297" s="250"/>
      <c r="S297" s="250"/>
      <c r="T297" s="251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52" t="s">
        <v>132</v>
      </c>
      <c r="AU297" s="252" t="s">
        <v>77</v>
      </c>
      <c r="AV297" s="15" t="s">
        <v>128</v>
      </c>
      <c r="AW297" s="15" t="s">
        <v>32</v>
      </c>
      <c r="AX297" s="15" t="s">
        <v>75</v>
      </c>
      <c r="AY297" s="252" t="s">
        <v>120</v>
      </c>
    </row>
    <row r="298" s="2" customFormat="1" ht="24.15" customHeight="1">
      <c r="A298" s="41"/>
      <c r="B298" s="42"/>
      <c r="C298" s="201" t="s">
        <v>362</v>
      </c>
      <c r="D298" s="201" t="s">
        <v>124</v>
      </c>
      <c r="E298" s="202" t="s">
        <v>363</v>
      </c>
      <c r="F298" s="203" t="s">
        <v>364</v>
      </c>
      <c r="G298" s="204" t="s">
        <v>127</v>
      </c>
      <c r="H298" s="205">
        <v>107.375</v>
      </c>
      <c r="I298" s="206"/>
      <c r="J298" s="207">
        <f>ROUND(I298*H298,2)</f>
        <v>0</v>
      </c>
      <c r="K298" s="208"/>
      <c r="L298" s="47"/>
      <c r="M298" s="209" t="s">
        <v>19</v>
      </c>
      <c r="N298" s="210" t="s">
        <v>41</v>
      </c>
      <c r="O298" s="87"/>
      <c r="P298" s="211">
        <f>O298*H298</f>
        <v>0</v>
      </c>
      <c r="Q298" s="211">
        <v>0.00125</v>
      </c>
      <c r="R298" s="211">
        <f>Q298*H298</f>
        <v>0.13421875</v>
      </c>
      <c r="S298" s="211">
        <v>0</v>
      </c>
      <c r="T298" s="212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3" t="s">
        <v>273</v>
      </c>
      <c r="AT298" s="213" t="s">
        <v>124</v>
      </c>
      <c r="AU298" s="213" t="s">
        <v>77</v>
      </c>
      <c r="AY298" s="20" t="s">
        <v>120</v>
      </c>
      <c r="BE298" s="214">
        <f>IF(N298="základní",J298,0)</f>
        <v>0</v>
      </c>
      <c r="BF298" s="214">
        <f>IF(N298="snížená",J298,0)</f>
        <v>0</v>
      </c>
      <c r="BG298" s="214">
        <f>IF(N298="zákl. přenesená",J298,0)</f>
        <v>0</v>
      </c>
      <c r="BH298" s="214">
        <f>IF(N298="sníž. přenesená",J298,0)</f>
        <v>0</v>
      </c>
      <c r="BI298" s="214">
        <f>IF(N298="nulová",J298,0)</f>
        <v>0</v>
      </c>
      <c r="BJ298" s="20" t="s">
        <v>75</v>
      </c>
      <c r="BK298" s="214">
        <f>ROUND(I298*H298,2)</f>
        <v>0</v>
      </c>
      <c r="BL298" s="20" t="s">
        <v>273</v>
      </c>
      <c r="BM298" s="213" t="s">
        <v>365</v>
      </c>
    </row>
    <row r="299" s="2" customFormat="1">
      <c r="A299" s="41"/>
      <c r="B299" s="42"/>
      <c r="C299" s="43"/>
      <c r="D299" s="215" t="s">
        <v>130</v>
      </c>
      <c r="E299" s="43"/>
      <c r="F299" s="216" t="s">
        <v>366</v>
      </c>
      <c r="G299" s="43"/>
      <c r="H299" s="43"/>
      <c r="I299" s="217"/>
      <c r="J299" s="43"/>
      <c r="K299" s="43"/>
      <c r="L299" s="47"/>
      <c r="M299" s="218"/>
      <c r="N299" s="219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130</v>
      </c>
      <c r="AU299" s="20" t="s">
        <v>77</v>
      </c>
    </row>
    <row r="300" s="14" customFormat="1">
      <c r="A300" s="14"/>
      <c r="B300" s="232"/>
      <c r="C300" s="233"/>
      <c r="D300" s="222" t="s">
        <v>132</v>
      </c>
      <c r="E300" s="234" t="s">
        <v>19</v>
      </c>
      <c r="F300" s="235" t="s">
        <v>160</v>
      </c>
      <c r="G300" s="233"/>
      <c r="H300" s="234" t="s">
        <v>19</v>
      </c>
      <c r="I300" s="236"/>
      <c r="J300" s="233"/>
      <c r="K300" s="233"/>
      <c r="L300" s="237"/>
      <c r="M300" s="238"/>
      <c r="N300" s="239"/>
      <c r="O300" s="239"/>
      <c r="P300" s="239"/>
      <c r="Q300" s="239"/>
      <c r="R300" s="239"/>
      <c r="S300" s="239"/>
      <c r="T300" s="24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1" t="s">
        <v>132</v>
      </c>
      <c r="AU300" s="241" t="s">
        <v>77</v>
      </c>
      <c r="AV300" s="14" t="s">
        <v>75</v>
      </c>
      <c r="AW300" s="14" t="s">
        <v>32</v>
      </c>
      <c r="AX300" s="14" t="s">
        <v>70</v>
      </c>
      <c r="AY300" s="241" t="s">
        <v>120</v>
      </c>
    </row>
    <row r="301" s="13" customFormat="1">
      <c r="A301" s="13"/>
      <c r="B301" s="220"/>
      <c r="C301" s="221"/>
      <c r="D301" s="222" t="s">
        <v>132</v>
      </c>
      <c r="E301" s="223" t="s">
        <v>19</v>
      </c>
      <c r="F301" s="224" t="s">
        <v>185</v>
      </c>
      <c r="G301" s="221"/>
      <c r="H301" s="225">
        <v>23.725000000000001</v>
      </c>
      <c r="I301" s="226"/>
      <c r="J301" s="221"/>
      <c r="K301" s="221"/>
      <c r="L301" s="227"/>
      <c r="M301" s="228"/>
      <c r="N301" s="229"/>
      <c r="O301" s="229"/>
      <c r="P301" s="229"/>
      <c r="Q301" s="229"/>
      <c r="R301" s="229"/>
      <c r="S301" s="229"/>
      <c r="T301" s="230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1" t="s">
        <v>132</v>
      </c>
      <c r="AU301" s="231" t="s">
        <v>77</v>
      </c>
      <c r="AV301" s="13" t="s">
        <v>77</v>
      </c>
      <c r="AW301" s="13" t="s">
        <v>32</v>
      </c>
      <c r="AX301" s="13" t="s">
        <v>70</v>
      </c>
      <c r="AY301" s="231" t="s">
        <v>120</v>
      </c>
    </row>
    <row r="302" s="14" customFormat="1">
      <c r="A302" s="14"/>
      <c r="B302" s="232"/>
      <c r="C302" s="233"/>
      <c r="D302" s="222" t="s">
        <v>132</v>
      </c>
      <c r="E302" s="234" t="s">
        <v>19</v>
      </c>
      <c r="F302" s="235" t="s">
        <v>139</v>
      </c>
      <c r="G302" s="233"/>
      <c r="H302" s="234" t="s">
        <v>19</v>
      </c>
      <c r="I302" s="236"/>
      <c r="J302" s="233"/>
      <c r="K302" s="233"/>
      <c r="L302" s="237"/>
      <c r="M302" s="238"/>
      <c r="N302" s="239"/>
      <c r="O302" s="239"/>
      <c r="P302" s="239"/>
      <c r="Q302" s="239"/>
      <c r="R302" s="239"/>
      <c r="S302" s="239"/>
      <c r="T302" s="24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1" t="s">
        <v>132</v>
      </c>
      <c r="AU302" s="241" t="s">
        <v>77</v>
      </c>
      <c r="AV302" s="14" t="s">
        <v>75</v>
      </c>
      <c r="AW302" s="14" t="s">
        <v>32</v>
      </c>
      <c r="AX302" s="14" t="s">
        <v>70</v>
      </c>
      <c r="AY302" s="241" t="s">
        <v>120</v>
      </c>
    </row>
    <row r="303" s="13" customFormat="1">
      <c r="A303" s="13"/>
      <c r="B303" s="220"/>
      <c r="C303" s="221"/>
      <c r="D303" s="222" t="s">
        <v>132</v>
      </c>
      <c r="E303" s="223" t="s">
        <v>19</v>
      </c>
      <c r="F303" s="224" t="s">
        <v>367</v>
      </c>
      <c r="G303" s="221"/>
      <c r="H303" s="225">
        <v>28.48</v>
      </c>
      <c r="I303" s="226"/>
      <c r="J303" s="221"/>
      <c r="K303" s="221"/>
      <c r="L303" s="227"/>
      <c r="M303" s="228"/>
      <c r="N303" s="229"/>
      <c r="O303" s="229"/>
      <c r="P303" s="229"/>
      <c r="Q303" s="229"/>
      <c r="R303" s="229"/>
      <c r="S303" s="229"/>
      <c r="T303" s="23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1" t="s">
        <v>132</v>
      </c>
      <c r="AU303" s="231" t="s">
        <v>77</v>
      </c>
      <c r="AV303" s="13" t="s">
        <v>77</v>
      </c>
      <c r="AW303" s="13" t="s">
        <v>32</v>
      </c>
      <c r="AX303" s="13" t="s">
        <v>70</v>
      </c>
      <c r="AY303" s="231" t="s">
        <v>120</v>
      </c>
    </row>
    <row r="304" s="14" customFormat="1">
      <c r="A304" s="14"/>
      <c r="B304" s="232"/>
      <c r="C304" s="233"/>
      <c r="D304" s="222" t="s">
        <v>132</v>
      </c>
      <c r="E304" s="234" t="s">
        <v>19</v>
      </c>
      <c r="F304" s="235" t="s">
        <v>170</v>
      </c>
      <c r="G304" s="233"/>
      <c r="H304" s="234" t="s">
        <v>19</v>
      </c>
      <c r="I304" s="236"/>
      <c r="J304" s="233"/>
      <c r="K304" s="233"/>
      <c r="L304" s="237"/>
      <c r="M304" s="238"/>
      <c r="N304" s="239"/>
      <c r="O304" s="239"/>
      <c r="P304" s="239"/>
      <c r="Q304" s="239"/>
      <c r="R304" s="239"/>
      <c r="S304" s="239"/>
      <c r="T304" s="24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1" t="s">
        <v>132</v>
      </c>
      <c r="AU304" s="241" t="s">
        <v>77</v>
      </c>
      <c r="AV304" s="14" t="s">
        <v>75</v>
      </c>
      <c r="AW304" s="14" t="s">
        <v>32</v>
      </c>
      <c r="AX304" s="14" t="s">
        <v>70</v>
      </c>
      <c r="AY304" s="241" t="s">
        <v>120</v>
      </c>
    </row>
    <row r="305" s="13" customFormat="1">
      <c r="A305" s="13"/>
      <c r="B305" s="220"/>
      <c r="C305" s="221"/>
      <c r="D305" s="222" t="s">
        <v>132</v>
      </c>
      <c r="E305" s="223" t="s">
        <v>19</v>
      </c>
      <c r="F305" s="224" t="s">
        <v>187</v>
      </c>
      <c r="G305" s="221"/>
      <c r="H305" s="225">
        <v>5.2800000000000002</v>
      </c>
      <c r="I305" s="226"/>
      <c r="J305" s="221"/>
      <c r="K305" s="221"/>
      <c r="L305" s="227"/>
      <c r="M305" s="228"/>
      <c r="N305" s="229"/>
      <c r="O305" s="229"/>
      <c r="P305" s="229"/>
      <c r="Q305" s="229"/>
      <c r="R305" s="229"/>
      <c r="S305" s="229"/>
      <c r="T305" s="230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1" t="s">
        <v>132</v>
      </c>
      <c r="AU305" s="231" t="s">
        <v>77</v>
      </c>
      <c r="AV305" s="13" t="s">
        <v>77</v>
      </c>
      <c r="AW305" s="13" t="s">
        <v>32</v>
      </c>
      <c r="AX305" s="13" t="s">
        <v>70</v>
      </c>
      <c r="AY305" s="231" t="s">
        <v>120</v>
      </c>
    </row>
    <row r="306" s="14" customFormat="1">
      <c r="A306" s="14"/>
      <c r="B306" s="232"/>
      <c r="C306" s="233"/>
      <c r="D306" s="222" t="s">
        <v>132</v>
      </c>
      <c r="E306" s="234" t="s">
        <v>19</v>
      </c>
      <c r="F306" s="235" t="s">
        <v>172</v>
      </c>
      <c r="G306" s="233"/>
      <c r="H306" s="234" t="s">
        <v>19</v>
      </c>
      <c r="I306" s="236"/>
      <c r="J306" s="233"/>
      <c r="K306" s="233"/>
      <c r="L306" s="237"/>
      <c r="M306" s="238"/>
      <c r="N306" s="239"/>
      <c r="O306" s="239"/>
      <c r="P306" s="239"/>
      <c r="Q306" s="239"/>
      <c r="R306" s="239"/>
      <c r="S306" s="239"/>
      <c r="T306" s="240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1" t="s">
        <v>132</v>
      </c>
      <c r="AU306" s="241" t="s">
        <v>77</v>
      </c>
      <c r="AV306" s="14" t="s">
        <v>75</v>
      </c>
      <c r="AW306" s="14" t="s">
        <v>32</v>
      </c>
      <c r="AX306" s="14" t="s">
        <v>70</v>
      </c>
      <c r="AY306" s="241" t="s">
        <v>120</v>
      </c>
    </row>
    <row r="307" s="13" customFormat="1">
      <c r="A307" s="13"/>
      <c r="B307" s="220"/>
      <c r="C307" s="221"/>
      <c r="D307" s="222" t="s">
        <v>132</v>
      </c>
      <c r="E307" s="223" t="s">
        <v>19</v>
      </c>
      <c r="F307" s="224" t="s">
        <v>188</v>
      </c>
      <c r="G307" s="221"/>
      <c r="H307" s="225">
        <v>4.9199999999999999</v>
      </c>
      <c r="I307" s="226"/>
      <c r="J307" s="221"/>
      <c r="K307" s="221"/>
      <c r="L307" s="227"/>
      <c r="M307" s="228"/>
      <c r="N307" s="229"/>
      <c r="O307" s="229"/>
      <c r="P307" s="229"/>
      <c r="Q307" s="229"/>
      <c r="R307" s="229"/>
      <c r="S307" s="229"/>
      <c r="T307" s="23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1" t="s">
        <v>132</v>
      </c>
      <c r="AU307" s="231" t="s">
        <v>77</v>
      </c>
      <c r="AV307" s="13" t="s">
        <v>77</v>
      </c>
      <c r="AW307" s="13" t="s">
        <v>32</v>
      </c>
      <c r="AX307" s="13" t="s">
        <v>70</v>
      </c>
      <c r="AY307" s="231" t="s">
        <v>120</v>
      </c>
    </row>
    <row r="308" s="14" customFormat="1">
      <c r="A308" s="14"/>
      <c r="B308" s="232"/>
      <c r="C308" s="233"/>
      <c r="D308" s="222" t="s">
        <v>132</v>
      </c>
      <c r="E308" s="234" t="s">
        <v>19</v>
      </c>
      <c r="F308" s="235" t="s">
        <v>189</v>
      </c>
      <c r="G308" s="233"/>
      <c r="H308" s="234" t="s">
        <v>19</v>
      </c>
      <c r="I308" s="236"/>
      <c r="J308" s="233"/>
      <c r="K308" s="233"/>
      <c r="L308" s="237"/>
      <c r="M308" s="238"/>
      <c r="N308" s="239"/>
      <c r="O308" s="239"/>
      <c r="P308" s="239"/>
      <c r="Q308" s="239"/>
      <c r="R308" s="239"/>
      <c r="S308" s="239"/>
      <c r="T308" s="24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1" t="s">
        <v>132</v>
      </c>
      <c r="AU308" s="241" t="s">
        <v>77</v>
      </c>
      <c r="AV308" s="14" t="s">
        <v>75</v>
      </c>
      <c r="AW308" s="14" t="s">
        <v>32</v>
      </c>
      <c r="AX308" s="14" t="s">
        <v>70</v>
      </c>
      <c r="AY308" s="241" t="s">
        <v>120</v>
      </c>
    </row>
    <row r="309" s="13" customFormat="1">
      <c r="A309" s="13"/>
      <c r="B309" s="220"/>
      <c r="C309" s="221"/>
      <c r="D309" s="222" t="s">
        <v>132</v>
      </c>
      <c r="E309" s="223" t="s">
        <v>19</v>
      </c>
      <c r="F309" s="224" t="s">
        <v>190</v>
      </c>
      <c r="G309" s="221"/>
      <c r="H309" s="225">
        <v>1.45</v>
      </c>
      <c r="I309" s="226"/>
      <c r="J309" s="221"/>
      <c r="K309" s="221"/>
      <c r="L309" s="227"/>
      <c r="M309" s="228"/>
      <c r="N309" s="229"/>
      <c r="O309" s="229"/>
      <c r="P309" s="229"/>
      <c r="Q309" s="229"/>
      <c r="R309" s="229"/>
      <c r="S309" s="229"/>
      <c r="T309" s="230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1" t="s">
        <v>132</v>
      </c>
      <c r="AU309" s="231" t="s">
        <v>77</v>
      </c>
      <c r="AV309" s="13" t="s">
        <v>77</v>
      </c>
      <c r="AW309" s="13" t="s">
        <v>32</v>
      </c>
      <c r="AX309" s="13" t="s">
        <v>70</v>
      </c>
      <c r="AY309" s="231" t="s">
        <v>120</v>
      </c>
    </row>
    <row r="310" s="14" customFormat="1">
      <c r="A310" s="14"/>
      <c r="B310" s="232"/>
      <c r="C310" s="233"/>
      <c r="D310" s="222" t="s">
        <v>132</v>
      </c>
      <c r="E310" s="234" t="s">
        <v>19</v>
      </c>
      <c r="F310" s="235" t="s">
        <v>368</v>
      </c>
      <c r="G310" s="233"/>
      <c r="H310" s="234" t="s">
        <v>19</v>
      </c>
      <c r="I310" s="236"/>
      <c r="J310" s="233"/>
      <c r="K310" s="233"/>
      <c r="L310" s="237"/>
      <c r="M310" s="238"/>
      <c r="N310" s="239"/>
      <c r="O310" s="239"/>
      <c r="P310" s="239"/>
      <c r="Q310" s="239"/>
      <c r="R310" s="239"/>
      <c r="S310" s="239"/>
      <c r="T310" s="240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1" t="s">
        <v>132</v>
      </c>
      <c r="AU310" s="241" t="s">
        <v>77</v>
      </c>
      <c r="AV310" s="14" t="s">
        <v>75</v>
      </c>
      <c r="AW310" s="14" t="s">
        <v>32</v>
      </c>
      <c r="AX310" s="14" t="s">
        <v>70</v>
      </c>
      <c r="AY310" s="241" t="s">
        <v>120</v>
      </c>
    </row>
    <row r="311" s="13" customFormat="1">
      <c r="A311" s="13"/>
      <c r="B311" s="220"/>
      <c r="C311" s="221"/>
      <c r="D311" s="222" t="s">
        <v>132</v>
      </c>
      <c r="E311" s="223" t="s">
        <v>19</v>
      </c>
      <c r="F311" s="224" t="s">
        <v>369</v>
      </c>
      <c r="G311" s="221"/>
      <c r="H311" s="225">
        <v>21.760000000000002</v>
      </c>
      <c r="I311" s="226"/>
      <c r="J311" s="221"/>
      <c r="K311" s="221"/>
      <c r="L311" s="227"/>
      <c r="M311" s="228"/>
      <c r="N311" s="229"/>
      <c r="O311" s="229"/>
      <c r="P311" s="229"/>
      <c r="Q311" s="229"/>
      <c r="R311" s="229"/>
      <c r="S311" s="229"/>
      <c r="T311" s="230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1" t="s">
        <v>132</v>
      </c>
      <c r="AU311" s="231" t="s">
        <v>77</v>
      </c>
      <c r="AV311" s="13" t="s">
        <v>77</v>
      </c>
      <c r="AW311" s="13" t="s">
        <v>32</v>
      </c>
      <c r="AX311" s="13" t="s">
        <v>70</v>
      </c>
      <c r="AY311" s="231" t="s">
        <v>120</v>
      </c>
    </row>
    <row r="312" s="14" customFormat="1">
      <c r="A312" s="14"/>
      <c r="B312" s="232"/>
      <c r="C312" s="233"/>
      <c r="D312" s="222" t="s">
        <v>132</v>
      </c>
      <c r="E312" s="234" t="s">
        <v>19</v>
      </c>
      <c r="F312" s="235" t="s">
        <v>143</v>
      </c>
      <c r="G312" s="233"/>
      <c r="H312" s="234" t="s">
        <v>19</v>
      </c>
      <c r="I312" s="236"/>
      <c r="J312" s="233"/>
      <c r="K312" s="233"/>
      <c r="L312" s="237"/>
      <c r="M312" s="238"/>
      <c r="N312" s="239"/>
      <c r="O312" s="239"/>
      <c r="P312" s="239"/>
      <c r="Q312" s="239"/>
      <c r="R312" s="239"/>
      <c r="S312" s="239"/>
      <c r="T312" s="240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1" t="s">
        <v>132</v>
      </c>
      <c r="AU312" s="241" t="s">
        <v>77</v>
      </c>
      <c r="AV312" s="14" t="s">
        <v>75</v>
      </c>
      <c r="AW312" s="14" t="s">
        <v>32</v>
      </c>
      <c r="AX312" s="14" t="s">
        <v>70</v>
      </c>
      <c r="AY312" s="241" t="s">
        <v>120</v>
      </c>
    </row>
    <row r="313" s="13" customFormat="1">
      <c r="A313" s="13"/>
      <c r="B313" s="220"/>
      <c r="C313" s="221"/>
      <c r="D313" s="222" t="s">
        <v>132</v>
      </c>
      <c r="E313" s="223" t="s">
        <v>19</v>
      </c>
      <c r="F313" s="224" t="s">
        <v>369</v>
      </c>
      <c r="G313" s="221"/>
      <c r="H313" s="225">
        <v>21.760000000000002</v>
      </c>
      <c r="I313" s="226"/>
      <c r="J313" s="221"/>
      <c r="K313" s="221"/>
      <c r="L313" s="227"/>
      <c r="M313" s="228"/>
      <c r="N313" s="229"/>
      <c r="O313" s="229"/>
      <c r="P313" s="229"/>
      <c r="Q313" s="229"/>
      <c r="R313" s="229"/>
      <c r="S313" s="229"/>
      <c r="T313" s="230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1" t="s">
        <v>132</v>
      </c>
      <c r="AU313" s="231" t="s">
        <v>77</v>
      </c>
      <c r="AV313" s="13" t="s">
        <v>77</v>
      </c>
      <c r="AW313" s="13" t="s">
        <v>32</v>
      </c>
      <c r="AX313" s="13" t="s">
        <v>70</v>
      </c>
      <c r="AY313" s="231" t="s">
        <v>120</v>
      </c>
    </row>
    <row r="314" s="15" customFormat="1">
      <c r="A314" s="15"/>
      <c r="B314" s="242"/>
      <c r="C314" s="243"/>
      <c r="D314" s="222" t="s">
        <v>132</v>
      </c>
      <c r="E314" s="244" t="s">
        <v>19</v>
      </c>
      <c r="F314" s="245" t="s">
        <v>145</v>
      </c>
      <c r="G314" s="243"/>
      <c r="H314" s="246">
        <v>107.37500000000001</v>
      </c>
      <c r="I314" s="247"/>
      <c r="J314" s="243"/>
      <c r="K314" s="243"/>
      <c r="L314" s="248"/>
      <c r="M314" s="249"/>
      <c r="N314" s="250"/>
      <c r="O314" s="250"/>
      <c r="P314" s="250"/>
      <c r="Q314" s="250"/>
      <c r="R314" s="250"/>
      <c r="S314" s="250"/>
      <c r="T314" s="251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52" t="s">
        <v>132</v>
      </c>
      <c r="AU314" s="252" t="s">
        <v>77</v>
      </c>
      <c r="AV314" s="15" t="s">
        <v>128</v>
      </c>
      <c r="AW314" s="15" t="s">
        <v>32</v>
      </c>
      <c r="AX314" s="15" t="s">
        <v>75</v>
      </c>
      <c r="AY314" s="252" t="s">
        <v>120</v>
      </c>
    </row>
    <row r="315" s="2" customFormat="1" ht="16.5" customHeight="1">
      <c r="A315" s="41"/>
      <c r="B315" s="42"/>
      <c r="C315" s="264" t="s">
        <v>370</v>
      </c>
      <c r="D315" s="264" t="s">
        <v>290</v>
      </c>
      <c r="E315" s="265" t="s">
        <v>371</v>
      </c>
      <c r="F315" s="266" t="s">
        <v>372</v>
      </c>
      <c r="G315" s="267" t="s">
        <v>127</v>
      </c>
      <c r="H315" s="268">
        <v>112.744</v>
      </c>
      <c r="I315" s="269"/>
      <c r="J315" s="270">
        <f>ROUND(I315*H315,2)</f>
        <v>0</v>
      </c>
      <c r="K315" s="271"/>
      <c r="L315" s="272"/>
      <c r="M315" s="273" t="s">
        <v>19</v>
      </c>
      <c r="N315" s="274" t="s">
        <v>41</v>
      </c>
      <c r="O315" s="87"/>
      <c r="P315" s="211">
        <f>O315*H315</f>
        <v>0</v>
      </c>
      <c r="Q315" s="211">
        <v>0.0080000000000000002</v>
      </c>
      <c r="R315" s="211">
        <f>Q315*H315</f>
        <v>0.90195199999999998</v>
      </c>
      <c r="S315" s="211">
        <v>0</v>
      </c>
      <c r="T315" s="212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3" t="s">
        <v>293</v>
      </c>
      <c r="AT315" s="213" t="s">
        <v>290</v>
      </c>
      <c r="AU315" s="213" t="s">
        <v>77</v>
      </c>
      <c r="AY315" s="20" t="s">
        <v>120</v>
      </c>
      <c r="BE315" s="214">
        <f>IF(N315="základní",J315,0)</f>
        <v>0</v>
      </c>
      <c r="BF315" s="214">
        <f>IF(N315="snížená",J315,0)</f>
        <v>0</v>
      </c>
      <c r="BG315" s="214">
        <f>IF(N315="zákl. přenesená",J315,0)</f>
        <v>0</v>
      </c>
      <c r="BH315" s="214">
        <f>IF(N315="sníž. přenesená",J315,0)</f>
        <v>0</v>
      </c>
      <c r="BI315" s="214">
        <f>IF(N315="nulová",J315,0)</f>
        <v>0</v>
      </c>
      <c r="BJ315" s="20" t="s">
        <v>75</v>
      </c>
      <c r="BK315" s="214">
        <f>ROUND(I315*H315,2)</f>
        <v>0</v>
      </c>
      <c r="BL315" s="20" t="s">
        <v>273</v>
      </c>
      <c r="BM315" s="213" t="s">
        <v>373</v>
      </c>
    </row>
    <row r="316" s="13" customFormat="1">
      <c r="A316" s="13"/>
      <c r="B316" s="220"/>
      <c r="C316" s="221"/>
      <c r="D316" s="222" t="s">
        <v>132</v>
      </c>
      <c r="E316" s="221"/>
      <c r="F316" s="224" t="s">
        <v>374</v>
      </c>
      <c r="G316" s="221"/>
      <c r="H316" s="225">
        <v>112.744</v>
      </c>
      <c r="I316" s="226"/>
      <c r="J316" s="221"/>
      <c r="K316" s="221"/>
      <c r="L316" s="227"/>
      <c r="M316" s="228"/>
      <c r="N316" s="229"/>
      <c r="O316" s="229"/>
      <c r="P316" s="229"/>
      <c r="Q316" s="229"/>
      <c r="R316" s="229"/>
      <c r="S316" s="229"/>
      <c r="T316" s="23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1" t="s">
        <v>132</v>
      </c>
      <c r="AU316" s="231" t="s">
        <v>77</v>
      </c>
      <c r="AV316" s="13" t="s">
        <v>77</v>
      </c>
      <c r="AW316" s="13" t="s">
        <v>4</v>
      </c>
      <c r="AX316" s="13" t="s">
        <v>75</v>
      </c>
      <c r="AY316" s="231" t="s">
        <v>120</v>
      </c>
    </row>
    <row r="317" s="2" customFormat="1" ht="16.5" customHeight="1">
      <c r="A317" s="41"/>
      <c r="B317" s="42"/>
      <c r="C317" s="201" t="s">
        <v>75</v>
      </c>
      <c r="D317" s="201" t="s">
        <v>124</v>
      </c>
      <c r="E317" s="202" t="s">
        <v>375</v>
      </c>
      <c r="F317" s="203" t="s">
        <v>376</v>
      </c>
      <c r="G317" s="204" t="s">
        <v>127</v>
      </c>
      <c r="H317" s="205">
        <v>51.575000000000003</v>
      </c>
      <c r="I317" s="206"/>
      <c r="J317" s="207">
        <f>ROUND(I317*H317,2)</f>
        <v>0</v>
      </c>
      <c r="K317" s="208"/>
      <c r="L317" s="47"/>
      <c r="M317" s="209" t="s">
        <v>19</v>
      </c>
      <c r="N317" s="210" t="s">
        <v>41</v>
      </c>
      <c r="O317" s="87"/>
      <c r="P317" s="211">
        <f>O317*H317</f>
        <v>0</v>
      </c>
      <c r="Q317" s="211">
        <v>0</v>
      </c>
      <c r="R317" s="211">
        <f>Q317*H317</f>
        <v>0</v>
      </c>
      <c r="S317" s="211">
        <v>0.0020999999999999999</v>
      </c>
      <c r="T317" s="212">
        <f>S317*H317</f>
        <v>0.1083075</v>
      </c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R317" s="213" t="s">
        <v>273</v>
      </c>
      <c r="AT317" s="213" t="s">
        <v>124</v>
      </c>
      <c r="AU317" s="213" t="s">
        <v>77</v>
      </c>
      <c r="AY317" s="20" t="s">
        <v>120</v>
      </c>
      <c r="BE317" s="214">
        <f>IF(N317="základní",J317,0)</f>
        <v>0</v>
      </c>
      <c r="BF317" s="214">
        <f>IF(N317="snížená",J317,0)</f>
        <v>0</v>
      </c>
      <c r="BG317" s="214">
        <f>IF(N317="zákl. přenesená",J317,0)</f>
        <v>0</v>
      </c>
      <c r="BH317" s="214">
        <f>IF(N317="sníž. přenesená",J317,0)</f>
        <v>0</v>
      </c>
      <c r="BI317" s="214">
        <f>IF(N317="nulová",J317,0)</f>
        <v>0</v>
      </c>
      <c r="BJ317" s="20" t="s">
        <v>75</v>
      </c>
      <c r="BK317" s="214">
        <f>ROUND(I317*H317,2)</f>
        <v>0</v>
      </c>
      <c r="BL317" s="20" t="s">
        <v>273</v>
      </c>
      <c r="BM317" s="213" t="s">
        <v>377</v>
      </c>
    </row>
    <row r="318" s="2" customFormat="1">
      <c r="A318" s="41"/>
      <c r="B318" s="42"/>
      <c r="C318" s="43"/>
      <c r="D318" s="215" t="s">
        <v>130</v>
      </c>
      <c r="E318" s="43"/>
      <c r="F318" s="216" t="s">
        <v>378</v>
      </c>
      <c r="G318" s="43"/>
      <c r="H318" s="43"/>
      <c r="I318" s="217"/>
      <c r="J318" s="43"/>
      <c r="K318" s="43"/>
      <c r="L318" s="47"/>
      <c r="M318" s="218"/>
      <c r="N318" s="219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20" t="s">
        <v>130</v>
      </c>
      <c r="AU318" s="20" t="s">
        <v>77</v>
      </c>
    </row>
    <row r="319" s="14" customFormat="1">
      <c r="A319" s="14"/>
      <c r="B319" s="232"/>
      <c r="C319" s="233"/>
      <c r="D319" s="222" t="s">
        <v>132</v>
      </c>
      <c r="E319" s="234" t="s">
        <v>19</v>
      </c>
      <c r="F319" s="235" t="s">
        <v>160</v>
      </c>
      <c r="G319" s="233"/>
      <c r="H319" s="234" t="s">
        <v>19</v>
      </c>
      <c r="I319" s="236"/>
      <c r="J319" s="233"/>
      <c r="K319" s="233"/>
      <c r="L319" s="237"/>
      <c r="M319" s="238"/>
      <c r="N319" s="239"/>
      <c r="O319" s="239"/>
      <c r="P319" s="239"/>
      <c r="Q319" s="239"/>
      <c r="R319" s="239"/>
      <c r="S319" s="239"/>
      <c r="T319" s="24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1" t="s">
        <v>132</v>
      </c>
      <c r="AU319" s="241" t="s">
        <v>77</v>
      </c>
      <c r="AV319" s="14" t="s">
        <v>75</v>
      </c>
      <c r="AW319" s="14" t="s">
        <v>32</v>
      </c>
      <c r="AX319" s="14" t="s">
        <v>70</v>
      </c>
      <c r="AY319" s="241" t="s">
        <v>120</v>
      </c>
    </row>
    <row r="320" s="13" customFormat="1">
      <c r="A320" s="13"/>
      <c r="B320" s="220"/>
      <c r="C320" s="221"/>
      <c r="D320" s="222" t="s">
        <v>132</v>
      </c>
      <c r="E320" s="223" t="s">
        <v>19</v>
      </c>
      <c r="F320" s="224" t="s">
        <v>185</v>
      </c>
      <c r="G320" s="221"/>
      <c r="H320" s="225">
        <v>23.725000000000001</v>
      </c>
      <c r="I320" s="226"/>
      <c r="J320" s="221"/>
      <c r="K320" s="221"/>
      <c r="L320" s="227"/>
      <c r="M320" s="228"/>
      <c r="N320" s="229"/>
      <c r="O320" s="229"/>
      <c r="P320" s="229"/>
      <c r="Q320" s="229"/>
      <c r="R320" s="229"/>
      <c r="S320" s="229"/>
      <c r="T320" s="23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1" t="s">
        <v>132</v>
      </c>
      <c r="AU320" s="231" t="s">
        <v>77</v>
      </c>
      <c r="AV320" s="13" t="s">
        <v>77</v>
      </c>
      <c r="AW320" s="13" t="s">
        <v>32</v>
      </c>
      <c r="AX320" s="13" t="s">
        <v>70</v>
      </c>
      <c r="AY320" s="231" t="s">
        <v>120</v>
      </c>
    </row>
    <row r="321" s="14" customFormat="1">
      <c r="A321" s="14"/>
      <c r="B321" s="232"/>
      <c r="C321" s="233"/>
      <c r="D321" s="222" t="s">
        <v>132</v>
      </c>
      <c r="E321" s="234" t="s">
        <v>19</v>
      </c>
      <c r="F321" s="235" t="s">
        <v>164</v>
      </c>
      <c r="G321" s="233"/>
      <c r="H321" s="234" t="s">
        <v>19</v>
      </c>
      <c r="I321" s="236"/>
      <c r="J321" s="233"/>
      <c r="K321" s="233"/>
      <c r="L321" s="237"/>
      <c r="M321" s="238"/>
      <c r="N321" s="239"/>
      <c r="O321" s="239"/>
      <c r="P321" s="239"/>
      <c r="Q321" s="239"/>
      <c r="R321" s="239"/>
      <c r="S321" s="239"/>
      <c r="T321" s="24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1" t="s">
        <v>132</v>
      </c>
      <c r="AU321" s="241" t="s">
        <v>77</v>
      </c>
      <c r="AV321" s="14" t="s">
        <v>75</v>
      </c>
      <c r="AW321" s="14" t="s">
        <v>32</v>
      </c>
      <c r="AX321" s="14" t="s">
        <v>70</v>
      </c>
      <c r="AY321" s="241" t="s">
        <v>120</v>
      </c>
    </row>
    <row r="322" s="13" customFormat="1">
      <c r="A322" s="13"/>
      <c r="B322" s="220"/>
      <c r="C322" s="221"/>
      <c r="D322" s="222" t="s">
        <v>132</v>
      </c>
      <c r="E322" s="223" t="s">
        <v>19</v>
      </c>
      <c r="F322" s="224" t="s">
        <v>186</v>
      </c>
      <c r="G322" s="221"/>
      <c r="H322" s="225">
        <v>16.199999999999999</v>
      </c>
      <c r="I322" s="226"/>
      <c r="J322" s="221"/>
      <c r="K322" s="221"/>
      <c r="L322" s="227"/>
      <c r="M322" s="228"/>
      <c r="N322" s="229"/>
      <c r="O322" s="229"/>
      <c r="P322" s="229"/>
      <c r="Q322" s="229"/>
      <c r="R322" s="229"/>
      <c r="S322" s="229"/>
      <c r="T322" s="230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1" t="s">
        <v>132</v>
      </c>
      <c r="AU322" s="231" t="s">
        <v>77</v>
      </c>
      <c r="AV322" s="13" t="s">
        <v>77</v>
      </c>
      <c r="AW322" s="13" t="s">
        <v>32</v>
      </c>
      <c r="AX322" s="13" t="s">
        <v>70</v>
      </c>
      <c r="AY322" s="231" t="s">
        <v>120</v>
      </c>
    </row>
    <row r="323" s="14" customFormat="1">
      <c r="A323" s="14"/>
      <c r="B323" s="232"/>
      <c r="C323" s="233"/>
      <c r="D323" s="222" t="s">
        <v>132</v>
      </c>
      <c r="E323" s="234" t="s">
        <v>19</v>
      </c>
      <c r="F323" s="235" t="s">
        <v>170</v>
      </c>
      <c r="G323" s="233"/>
      <c r="H323" s="234" t="s">
        <v>19</v>
      </c>
      <c r="I323" s="236"/>
      <c r="J323" s="233"/>
      <c r="K323" s="233"/>
      <c r="L323" s="237"/>
      <c r="M323" s="238"/>
      <c r="N323" s="239"/>
      <c r="O323" s="239"/>
      <c r="P323" s="239"/>
      <c r="Q323" s="239"/>
      <c r="R323" s="239"/>
      <c r="S323" s="239"/>
      <c r="T323" s="240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1" t="s">
        <v>132</v>
      </c>
      <c r="AU323" s="241" t="s">
        <v>77</v>
      </c>
      <c r="AV323" s="14" t="s">
        <v>75</v>
      </c>
      <c r="AW323" s="14" t="s">
        <v>32</v>
      </c>
      <c r="AX323" s="14" t="s">
        <v>70</v>
      </c>
      <c r="AY323" s="241" t="s">
        <v>120</v>
      </c>
    </row>
    <row r="324" s="13" customFormat="1">
      <c r="A324" s="13"/>
      <c r="B324" s="220"/>
      <c r="C324" s="221"/>
      <c r="D324" s="222" t="s">
        <v>132</v>
      </c>
      <c r="E324" s="223" t="s">
        <v>19</v>
      </c>
      <c r="F324" s="224" t="s">
        <v>187</v>
      </c>
      <c r="G324" s="221"/>
      <c r="H324" s="225">
        <v>5.2800000000000002</v>
      </c>
      <c r="I324" s="226"/>
      <c r="J324" s="221"/>
      <c r="K324" s="221"/>
      <c r="L324" s="227"/>
      <c r="M324" s="228"/>
      <c r="N324" s="229"/>
      <c r="O324" s="229"/>
      <c r="P324" s="229"/>
      <c r="Q324" s="229"/>
      <c r="R324" s="229"/>
      <c r="S324" s="229"/>
      <c r="T324" s="230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1" t="s">
        <v>132</v>
      </c>
      <c r="AU324" s="231" t="s">
        <v>77</v>
      </c>
      <c r="AV324" s="13" t="s">
        <v>77</v>
      </c>
      <c r="AW324" s="13" t="s">
        <v>32</v>
      </c>
      <c r="AX324" s="13" t="s">
        <v>70</v>
      </c>
      <c r="AY324" s="231" t="s">
        <v>120</v>
      </c>
    </row>
    <row r="325" s="14" customFormat="1">
      <c r="A325" s="14"/>
      <c r="B325" s="232"/>
      <c r="C325" s="233"/>
      <c r="D325" s="222" t="s">
        <v>132</v>
      </c>
      <c r="E325" s="234" t="s">
        <v>19</v>
      </c>
      <c r="F325" s="235" t="s">
        <v>172</v>
      </c>
      <c r="G325" s="233"/>
      <c r="H325" s="234" t="s">
        <v>19</v>
      </c>
      <c r="I325" s="236"/>
      <c r="J325" s="233"/>
      <c r="K325" s="233"/>
      <c r="L325" s="237"/>
      <c r="M325" s="238"/>
      <c r="N325" s="239"/>
      <c r="O325" s="239"/>
      <c r="P325" s="239"/>
      <c r="Q325" s="239"/>
      <c r="R325" s="239"/>
      <c r="S325" s="239"/>
      <c r="T325" s="240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1" t="s">
        <v>132</v>
      </c>
      <c r="AU325" s="241" t="s">
        <v>77</v>
      </c>
      <c r="AV325" s="14" t="s">
        <v>75</v>
      </c>
      <c r="AW325" s="14" t="s">
        <v>32</v>
      </c>
      <c r="AX325" s="14" t="s">
        <v>70</v>
      </c>
      <c r="AY325" s="241" t="s">
        <v>120</v>
      </c>
    </row>
    <row r="326" s="13" customFormat="1">
      <c r="A326" s="13"/>
      <c r="B326" s="220"/>
      <c r="C326" s="221"/>
      <c r="D326" s="222" t="s">
        <v>132</v>
      </c>
      <c r="E326" s="223" t="s">
        <v>19</v>
      </c>
      <c r="F326" s="224" t="s">
        <v>188</v>
      </c>
      <c r="G326" s="221"/>
      <c r="H326" s="225">
        <v>4.9199999999999999</v>
      </c>
      <c r="I326" s="226"/>
      <c r="J326" s="221"/>
      <c r="K326" s="221"/>
      <c r="L326" s="227"/>
      <c r="M326" s="228"/>
      <c r="N326" s="229"/>
      <c r="O326" s="229"/>
      <c r="P326" s="229"/>
      <c r="Q326" s="229"/>
      <c r="R326" s="229"/>
      <c r="S326" s="229"/>
      <c r="T326" s="23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1" t="s">
        <v>132</v>
      </c>
      <c r="AU326" s="231" t="s">
        <v>77</v>
      </c>
      <c r="AV326" s="13" t="s">
        <v>77</v>
      </c>
      <c r="AW326" s="13" t="s">
        <v>32</v>
      </c>
      <c r="AX326" s="13" t="s">
        <v>70</v>
      </c>
      <c r="AY326" s="231" t="s">
        <v>120</v>
      </c>
    </row>
    <row r="327" s="14" customFormat="1">
      <c r="A327" s="14"/>
      <c r="B327" s="232"/>
      <c r="C327" s="233"/>
      <c r="D327" s="222" t="s">
        <v>132</v>
      </c>
      <c r="E327" s="234" t="s">
        <v>19</v>
      </c>
      <c r="F327" s="235" t="s">
        <v>189</v>
      </c>
      <c r="G327" s="233"/>
      <c r="H327" s="234" t="s">
        <v>19</v>
      </c>
      <c r="I327" s="236"/>
      <c r="J327" s="233"/>
      <c r="K327" s="233"/>
      <c r="L327" s="237"/>
      <c r="M327" s="238"/>
      <c r="N327" s="239"/>
      <c r="O327" s="239"/>
      <c r="P327" s="239"/>
      <c r="Q327" s="239"/>
      <c r="R327" s="239"/>
      <c r="S327" s="239"/>
      <c r="T327" s="24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1" t="s">
        <v>132</v>
      </c>
      <c r="AU327" s="241" t="s">
        <v>77</v>
      </c>
      <c r="AV327" s="14" t="s">
        <v>75</v>
      </c>
      <c r="AW327" s="14" t="s">
        <v>32</v>
      </c>
      <c r="AX327" s="14" t="s">
        <v>70</v>
      </c>
      <c r="AY327" s="241" t="s">
        <v>120</v>
      </c>
    </row>
    <row r="328" s="13" customFormat="1">
      <c r="A328" s="13"/>
      <c r="B328" s="220"/>
      <c r="C328" s="221"/>
      <c r="D328" s="222" t="s">
        <v>132</v>
      </c>
      <c r="E328" s="223" t="s">
        <v>19</v>
      </c>
      <c r="F328" s="224" t="s">
        <v>190</v>
      </c>
      <c r="G328" s="221"/>
      <c r="H328" s="225">
        <v>1.45</v>
      </c>
      <c r="I328" s="226"/>
      <c r="J328" s="221"/>
      <c r="K328" s="221"/>
      <c r="L328" s="227"/>
      <c r="M328" s="228"/>
      <c r="N328" s="229"/>
      <c r="O328" s="229"/>
      <c r="P328" s="229"/>
      <c r="Q328" s="229"/>
      <c r="R328" s="229"/>
      <c r="S328" s="229"/>
      <c r="T328" s="23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1" t="s">
        <v>132</v>
      </c>
      <c r="AU328" s="231" t="s">
        <v>77</v>
      </c>
      <c r="AV328" s="13" t="s">
        <v>77</v>
      </c>
      <c r="AW328" s="13" t="s">
        <v>32</v>
      </c>
      <c r="AX328" s="13" t="s">
        <v>70</v>
      </c>
      <c r="AY328" s="231" t="s">
        <v>120</v>
      </c>
    </row>
    <row r="329" s="15" customFormat="1">
      <c r="A329" s="15"/>
      <c r="B329" s="242"/>
      <c r="C329" s="243"/>
      <c r="D329" s="222" t="s">
        <v>132</v>
      </c>
      <c r="E329" s="244" t="s">
        <v>19</v>
      </c>
      <c r="F329" s="245" t="s">
        <v>145</v>
      </c>
      <c r="G329" s="243"/>
      <c r="H329" s="246">
        <v>51.575000000000003</v>
      </c>
      <c r="I329" s="247"/>
      <c r="J329" s="243"/>
      <c r="K329" s="243"/>
      <c r="L329" s="248"/>
      <c r="M329" s="249"/>
      <c r="N329" s="250"/>
      <c r="O329" s="250"/>
      <c r="P329" s="250"/>
      <c r="Q329" s="250"/>
      <c r="R329" s="250"/>
      <c r="S329" s="250"/>
      <c r="T329" s="251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2" t="s">
        <v>132</v>
      </c>
      <c r="AU329" s="252" t="s">
        <v>77</v>
      </c>
      <c r="AV329" s="15" t="s">
        <v>128</v>
      </c>
      <c r="AW329" s="15" t="s">
        <v>32</v>
      </c>
      <c r="AX329" s="15" t="s">
        <v>75</v>
      </c>
      <c r="AY329" s="252" t="s">
        <v>120</v>
      </c>
    </row>
    <row r="330" s="2" customFormat="1" ht="16.5" customHeight="1">
      <c r="A330" s="41"/>
      <c r="B330" s="42"/>
      <c r="C330" s="201" t="s">
        <v>191</v>
      </c>
      <c r="D330" s="201" t="s">
        <v>124</v>
      </c>
      <c r="E330" s="202" t="s">
        <v>379</v>
      </c>
      <c r="F330" s="203" t="s">
        <v>380</v>
      </c>
      <c r="G330" s="204" t="s">
        <v>215</v>
      </c>
      <c r="H330" s="205">
        <v>4</v>
      </c>
      <c r="I330" s="206"/>
      <c r="J330" s="207">
        <f>ROUND(I330*H330,2)</f>
        <v>0</v>
      </c>
      <c r="K330" s="208"/>
      <c r="L330" s="47"/>
      <c r="M330" s="209" t="s">
        <v>19</v>
      </c>
      <c r="N330" s="210" t="s">
        <v>41</v>
      </c>
      <c r="O330" s="87"/>
      <c r="P330" s="211">
        <f>O330*H330</f>
        <v>0</v>
      </c>
      <c r="Q330" s="211">
        <v>0</v>
      </c>
      <c r="R330" s="211">
        <f>Q330*H330</f>
        <v>0</v>
      </c>
      <c r="S330" s="211">
        <v>0</v>
      </c>
      <c r="T330" s="212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3" t="s">
        <v>273</v>
      </c>
      <c r="AT330" s="213" t="s">
        <v>124</v>
      </c>
      <c r="AU330" s="213" t="s">
        <v>77</v>
      </c>
      <c r="AY330" s="20" t="s">
        <v>120</v>
      </c>
      <c r="BE330" s="214">
        <f>IF(N330="základní",J330,0)</f>
        <v>0</v>
      </c>
      <c r="BF330" s="214">
        <f>IF(N330="snížená",J330,0)</f>
        <v>0</v>
      </c>
      <c r="BG330" s="214">
        <f>IF(N330="zákl. přenesená",J330,0)</f>
        <v>0</v>
      </c>
      <c r="BH330" s="214">
        <f>IF(N330="sníž. přenesená",J330,0)</f>
        <v>0</v>
      </c>
      <c r="BI330" s="214">
        <f>IF(N330="nulová",J330,0)</f>
        <v>0</v>
      </c>
      <c r="BJ330" s="20" t="s">
        <v>75</v>
      </c>
      <c r="BK330" s="214">
        <f>ROUND(I330*H330,2)</f>
        <v>0</v>
      </c>
      <c r="BL330" s="20" t="s">
        <v>273</v>
      </c>
      <c r="BM330" s="213" t="s">
        <v>381</v>
      </c>
    </row>
    <row r="331" s="2" customFormat="1" ht="37.8" customHeight="1">
      <c r="A331" s="41"/>
      <c r="B331" s="42"/>
      <c r="C331" s="201" t="s">
        <v>382</v>
      </c>
      <c r="D331" s="201" t="s">
        <v>124</v>
      </c>
      <c r="E331" s="202" t="s">
        <v>383</v>
      </c>
      <c r="F331" s="203" t="s">
        <v>384</v>
      </c>
      <c r="G331" s="204" t="s">
        <v>229</v>
      </c>
      <c r="H331" s="205">
        <v>1.194</v>
      </c>
      <c r="I331" s="206"/>
      <c r="J331" s="207">
        <f>ROUND(I331*H331,2)</f>
        <v>0</v>
      </c>
      <c r="K331" s="208"/>
      <c r="L331" s="47"/>
      <c r="M331" s="209" t="s">
        <v>19</v>
      </c>
      <c r="N331" s="210" t="s">
        <v>41</v>
      </c>
      <c r="O331" s="87"/>
      <c r="P331" s="211">
        <f>O331*H331</f>
        <v>0</v>
      </c>
      <c r="Q331" s="211">
        <v>0</v>
      </c>
      <c r="R331" s="211">
        <f>Q331*H331</f>
        <v>0</v>
      </c>
      <c r="S331" s="211">
        <v>0</v>
      </c>
      <c r="T331" s="212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3" t="s">
        <v>273</v>
      </c>
      <c r="AT331" s="213" t="s">
        <v>124</v>
      </c>
      <c r="AU331" s="213" t="s">
        <v>77</v>
      </c>
      <c r="AY331" s="20" t="s">
        <v>120</v>
      </c>
      <c r="BE331" s="214">
        <f>IF(N331="základní",J331,0)</f>
        <v>0</v>
      </c>
      <c r="BF331" s="214">
        <f>IF(N331="snížená",J331,0)</f>
        <v>0</v>
      </c>
      <c r="BG331" s="214">
        <f>IF(N331="zákl. přenesená",J331,0)</f>
        <v>0</v>
      </c>
      <c r="BH331" s="214">
        <f>IF(N331="sníž. přenesená",J331,0)</f>
        <v>0</v>
      </c>
      <c r="BI331" s="214">
        <f>IF(N331="nulová",J331,0)</f>
        <v>0</v>
      </c>
      <c r="BJ331" s="20" t="s">
        <v>75</v>
      </c>
      <c r="BK331" s="214">
        <f>ROUND(I331*H331,2)</f>
        <v>0</v>
      </c>
      <c r="BL331" s="20" t="s">
        <v>273</v>
      </c>
      <c r="BM331" s="213" t="s">
        <v>385</v>
      </c>
    </row>
    <row r="332" s="2" customFormat="1">
      <c r="A332" s="41"/>
      <c r="B332" s="42"/>
      <c r="C332" s="43"/>
      <c r="D332" s="215" t="s">
        <v>130</v>
      </c>
      <c r="E332" s="43"/>
      <c r="F332" s="216" t="s">
        <v>386</v>
      </c>
      <c r="G332" s="43"/>
      <c r="H332" s="43"/>
      <c r="I332" s="217"/>
      <c r="J332" s="43"/>
      <c r="K332" s="43"/>
      <c r="L332" s="47"/>
      <c r="M332" s="218"/>
      <c r="N332" s="219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130</v>
      </c>
      <c r="AU332" s="20" t="s">
        <v>77</v>
      </c>
    </row>
    <row r="333" s="12" customFormat="1" ht="22.8" customHeight="1">
      <c r="A333" s="12"/>
      <c r="B333" s="185"/>
      <c r="C333" s="186"/>
      <c r="D333" s="187" t="s">
        <v>69</v>
      </c>
      <c r="E333" s="199" t="s">
        <v>387</v>
      </c>
      <c r="F333" s="199" t="s">
        <v>388</v>
      </c>
      <c r="G333" s="186"/>
      <c r="H333" s="186"/>
      <c r="I333" s="189"/>
      <c r="J333" s="200">
        <f>BK333</f>
        <v>0</v>
      </c>
      <c r="K333" s="186"/>
      <c r="L333" s="191"/>
      <c r="M333" s="192"/>
      <c r="N333" s="193"/>
      <c r="O333" s="193"/>
      <c r="P333" s="194">
        <f>SUM(P334:P356)</f>
        <v>0</v>
      </c>
      <c r="Q333" s="193"/>
      <c r="R333" s="194">
        <f>SUM(R334:R356)</f>
        <v>0.32148899999999997</v>
      </c>
      <c r="S333" s="193"/>
      <c r="T333" s="195">
        <f>SUM(T334:T356)</f>
        <v>0.024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196" t="s">
        <v>77</v>
      </c>
      <c r="AT333" s="197" t="s">
        <v>69</v>
      </c>
      <c r="AU333" s="197" t="s">
        <v>75</v>
      </c>
      <c r="AY333" s="196" t="s">
        <v>120</v>
      </c>
      <c r="BK333" s="198">
        <f>SUM(BK334:BK356)</f>
        <v>0</v>
      </c>
    </row>
    <row r="334" s="2" customFormat="1" ht="21.75" customHeight="1">
      <c r="A334" s="41"/>
      <c r="B334" s="42"/>
      <c r="C334" s="201" t="s">
        <v>389</v>
      </c>
      <c r="D334" s="201" t="s">
        <v>124</v>
      </c>
      <c r="E334" s="202" t="s">
        <v>390</v>
      </c>
      <c r="F334" s="203" t="s">
        <v>391</v>
      </c>
      <c r="G334" s="204" t="s">
        <v>127</v>
      </c>
      <c r="H334" s="205">
        <v>10.800000000000001</v>
      </c>
      <c r="I334" s="206"/>
      <c r="J334" s="207">
        <f>ROUND(I334*H334,2)</f>
        <v>0</v>
      </c>
      <c r="K334" s="208"/>
      <c r="L334" s="47"/>
      <c r="M334" s="209" t="s">
        <v>19</v>
      </c>
      <c r="N334" s="210" t="s">
        <v>41</v>
      </c>
      <c r="O334" s="87"/>
      <c r="P334" s="211">
        <f>O334*H334</f>
        <v>0</v>
      </c>
      <c r="Q334" s="211">
        <v>0.00025000000000000001</v>
      </c>
      <c r="R334" s="211">
        <f>Q334*H334</f>
        <v>0.0027000000000000001</v>
      </c>
      <c r="S334" s="211">
        <v>0</v>
      </c>
      <c r="T334" s="212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13" t="s">
        <v>273</v>
      </c>
      <c r="AT334" s="213" t="s">
        <v>124</v>
      </c>
      <c r="AU334" s="213" t="s">
        <v>77</v>
      </c>
      <c r="AY334" s="20" t="s">
        <v>120</v>
      </c>
      <c r="BE334" s="214">
        <f>IF(N334="základní",J334,0)</f>
        <v>0</v>
      </c>
      <c r="BF334" s="214">
        <f>IF(N334="snížená",J334,0)</f>
        <v>0</v>
      </c>
      <c r="BG334" s="214">
        <f>IF(N334="zákl. přenesená",J334,0)</f>
        <v>0</v>
      </c>
      <c r="BH334" s="214">
        <f>IF(N334="sníž. přenesená",J334,0)</f>
        <v>0</v>
      </c>
      <c r="BI334" s="214">
        <f>IF(N334="nulová",J334,0)</f>
        <v>0</v>
      </c>
      <c r="BJ334" s="20" t="s">
        <v>75</v>
      </c>
      <c r="BK334" s="214">
        <f>ROUND(I334*H334,2)</f>
        <v>0</v>
      </c>
      <c r="BL334" s="20" t="s">
        <v>273</v>
      </c>
      <c r="BM334" s="213" t="s">
        <v>392</v>
      </c>
    </row>
    <row r="335" s="2" customFormat="1">
      <c r="A335" s="41"/>
      <c r="B335" s="42"/>
      <c r="C335" s="43"/>
      <c r="D335" s="215" t="s">
        <v>130</v>
      </c>
      <c r="E335" s="43"/>
      <c r="F335" s="216" t="s">
        <v>393</v>
      </c>
      <c r="G335" s="43"/>
      <c r="H335" s="43"/>
      <c r="I335" s="217"/>
      <c r="J335" s="43"/>
      <c r="K335" s="43"/>
      <c r="L335" s="47"/>
      <c r="M335" s="218"/>
      <c r="N335" s="219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130</v>
      </c>
      <c r="AU335" s="20" t="s">
        <v>77</v>
      </c>
    </row>
    <row r="336" s="14" customFormat="1">
      <c r="A336" s="14"/>
      <c r="B336" s="232"/>
      <c r="C336" s="233"/>
      <c r="D336" s="222" t="s">
        <v>132</v>
      </c>
      <c r="E336" s="234" t="s">
        <v>19</v>
      </c>
      <c r="F336" s="235" t="s">
        <v>394</v>
      </c>
      <c r="G336" s="233"/>
      <c r="H336" s="234" t="s">
        <v>19</v>
      </c>
      <c r="I336" s="236"/>
      <c r="J336" s="233"/>
      <c r="K336" s="233"/>
      <c r="L336" s="237"/>
      <c r="M336" s="238"/>
      <c r="N336" s="239"/>
      <c r="O336" s="239"/>
      <c r="P336" s="239"/>
      <c r="Q336" s="239"/>
      <c r="R336" s="239"/>
      <c r="S336" s="239"/>
      <c r="T336" s="240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1" t="s">
        <v>132</v>
      </c>
      <c r="AU336" s="241" t="s">
        <v>77</v>
      </c>
      <c r="AV336" s="14" t="s">
        <v>75</v>
      </c>
      <c r="AW336" s="14" t="s">
        <v>32</v>
      </c>
      <c r="AX336" s="14" t="s">
        <v>70</v>
      </c>
      <c r="AY336" s="241" t="s">
        <v>120</v>
      </c>
    </row>
    <row r="337" s="13" customFormat="1">
      <c r="A337" s="13"/>
      <c r="B337" s="220"/>
      <c r="C337" s="221"/>
      <c r="D337" s="222" t="s">
        <v>132</v>
      </c>
      <c r="E337" s="223" t="s">
        <v>19</v>
      </c>
      <c r="F337" s="224" t="s">
        <v>395</v>
      </c>
      <c r="G337" s="221"/>
      <c r="H337" s="225">
        <v>10.800000000000001</v>
      </c>
      <c r="I337" s="226"/>
      <c r="J337" s="221"/>
      <c r="K337" s="221"/>
      <c r="L337" s="227"/>
      <c r="M337" s="228"/>
      <c r="N337" s="229"/>
      <c r="O337" s="229"/>
      <c r="P337" s="229"/>
      <c r="Q337" s="229"/>
      <c r="R337" s="229"/>
      <c r="S337" s="229"/>
      <c r="T337" s="230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1" t="s">
        <v>132</v>
      </c>
      <c r="AU337" s="231" t="s">
        <v>77</v>
      </c>
      <c r="AV337" s="13" t="s">
        <v>77</v>
      </c>
      <c r="AW337" s="13" t="s">
        <v>32</v>
      </c>
      <c r="AX337" s="13" t="s">
        <v>75</v>
      </c>
      <c r="AY337" s="231" t="s">
        <v>120</v>
      </c>
    </row>
    <row r="338" s="2" customFormat="1" ht="21.75" customHeight="1">
      <c r="A338" s="41"/>
      <c r="B338" s="42"/>
      <c r="C338" s="264" t="s">
        <v>396</v>
      </c>
      <c r="D338" s="264" t="s">
        <v>290</v>
      </c>
      <c r="E338" s="265" t="s">
        <v>397</v>
      </c>
      <c r="F338" s="266" t="s">
        <v>398</v>
      </c>
      <c r="G338" s="267" t="s">
        <v>127</v>
      </c>
      <c r="H338" s="268">
        <v>2.7000000000000002</v>
      </c>
      <c r="I338" s="269"/>
      <c r="J338" s="270">
        <f>ROUND(I338*H338,2)</f>
        <v>0</v>
      </c>
      <c r="K338" s="271"/>
      <c r="L338" s="272"/>
      <c r="M338" s="273" t="s">
        <v>19</v>
      </c>
      <c r="N338" s="274" t="s">
        <v>41</v>
      </c>
      <c r="O338" s="87"/>
      <c r="P338" s="211">
        <f>O338*H338</f>
        <v>0</v>
      </c>
      <c r="Q338" s="211">
        <v>0.02639</v>
      </c>
      <c r="R338" s="211">
        <f>Q338*H338</f>
        <v>0.071253000000000011</v>
      </c>
      <c r="S338" s="211">
        <v>0</v>
      </c>
      <c r="T338" s="212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3" t="s">
        <v>293</v>
      </c>
      <c r="AT338" s="213" t="s">
        <v>290</v>
      </c>
      <c r="AU338" s="213" t="s">
        <v>77</v>
      </c>
      <c r="AY338" s="20" t="s">
        <v>120</v>
      </c>
      <c r="BE338" s="214">
        <f>IF(N338="základní",J338,0)</f>
        <v>0</v>
      </c>
      <c r="BF338" s="214">
        <f>IF(N338="snížená",J338,0)</f>
        <v>0</v>
      </c>
      <c r="BG338" s="214">
        <f>IF(N338="zákl. přenesená",J338,0)</f>
        <v>0</v>
      </c>
      <c r="BH338" s="214">
        <f>IF(N338="sníž. přenesená",J338,0)</f>
        <v>0</v>
      </c>
      <c r="BI338" s="214">
        <f>IF(N338="nulová",J338,0)</f>
        <v>0</v>
      </c>
      <c r="BJ338" s="20" t="s">
        <v>75</v>
      </c>
      <c r="BK338" s="214">
        <f>ROUND(I338*H338,2)</f>
        <v>0</v>
      </c>
      <c r="BL338" s="20" t="s">
        <v>273</v>
      </c>
      <c r="BM338" s="213" t="s">
        <v>399</v>
      </c>
    </row>
    <row r="339" s="2" customFormat="1" ht="21.75" customHeight="1">
      <c r="A339" s="41"/>
      <c r="B339" s="42"/>
      <c r="C339" s="264" t="s">
        <v>400</v>
      </c>
      <c r="D339" s="264" t="s">
        <v>290</v>
      </c>
      <c r="E339" s="265" t="s">
        <v>401</v>
      </c>
      <c r="F339" s="266" t="s">
        <v>402</v>
      </c>
      <c r="G339" s="267" t="s">
        <v>127</v>
      </c>
      <c r="H339" s="268">
        <v>8.0999999999999996</v>
      </c>
      <c r="I339" s="269"/>
      <c r="J339" s="270">
        <f>ROUND(I339*H339,2)</f>
        <v>0</v>
      </c>
      <c r="K339" s="271"/>
      <c r="L339" s="272"/>
      <c r="M339" s="273" t="s">
        <v>19</v>
      </c>
      <c r="N339" s="274" t="s">
        <v>41</v>
      </c>
      <c r="O339" s="87"/>
      <c r="P339" s="211">
        <f>O339*H339</f>
        <v>0</v>
      </c>
      <c r="Q339" s="211">
        <v>0.03056</v>
      </c>
      <c r="R339" s="211">
        <f>Q339*H339</f>
        <v>0.24753599999999998</v>
      </c>
      <c r="S339" s="211">
        <v>0</v>
      </c>
      <c r="T339" s="212">
        <f>S339*H339</f>
        <v>0</v>
      </c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R339" s="213" t="s">
        <v>293</v>
      </c>
      <c r="AT339" s="213" t="s">
        <v>290</v>
      </c>
      <c r="AU339" s="213" t="s">
        <v>77</v>
      </c>
      <c r="AY339" s="20" t="s">
        <v>120</v>
      </c>
      <c r="BE339" s="214">
        <f>IF(N339="základní",J339,0)</f>
        <v>0</v>
      </c>
      <c r="BF339" s="214">
        <f>IF(N339="snížená",J339,0)</f>
        <v>0</v>
      </c>
      <c r="BG339" s="214">
        <f>IF(N339="zákl. přenesená",J339,0)</f>
        <v>0</v>
      </c>
      <c r="BH339" s="214">
        <f>IF(N339="sníž. přenesená",J339,0)</f>
        <v>0</v>
      </c>
      <c r="BI339" s="214">
        <f>IF(N339="nulová",J339,0)</f>
        <v>0</v>
      </c>
      <c r="BJ339" s="20" t="s">
        <v>75</v>
      </c>
      <c r="BK339" s="214">
        <f>ROUND(I339*H339,2)</f>
        <v>0</v>
      </c>
      <c r="BL339" s="20" t="s">
        <v>273</v>
      </c>
      <c r="BM339" s="213" t="s">
        <v>403</v>
      </c>
    </row>
    <row r="340" s="14" customFormat="1">
      <c r="A340" s="14"/>
      <c r="B340" s="232"/>
      <c r="C340" s="233"/>
      <c r="D340" s="222" t="s">
        <v>132</v>
      </c>
      <c r="E340" s="234" t="s">
        <v>19</v>
      </c>
      <c r="F340" s="235" t="s">
        <v>404</v>
      </c>
      <c r="G340" s="233"/>
      <c r="H340" s="234" t="s">
        <v>19</v>
      </c>
      <c r="I340" s="236"/>
      <c r="J340" s="233"/>
      <c r="K340" s="233"/>
      <c r="L340" s="237"/>
      <c r="M340" s="238"/>
      <c r="N340" s="239"/>
      <c r="O340" s="239"/>
      <c r="P340" s="239"/>
      <c r="Q340" s="239"/>
      <c r="R340" s="239"/>
      <c r="S340" s="239"/>
      <c r="T340" s="240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1" t="s">
        <v>132</v>
      </c>
      <c r="AU340" s="241" t="s">
        <v>77</v>
      </c>
      <c r="AV340" s="14" t="s">
        <v>75</v>
      </c>
      <c r="AW340" s="14" t="s">
        <v>32</v>
      </c>
      <c r="AX340" s="14" t="s">
        <v>70</v>
      </c>
      <c r="AY340" s="241" t="s">
        <v>120</v>
      </c>
    </row>
    <row r="341" s="13" customFormat="1">
      <c r="A341" s="13"/>
      <c r="B341" s="220"/>
      <c r="C341" s="221"/>
      <c r="D341" s="222" t="s">
        <v>132</v>
      </c>
      <c r="E341" s="223" t="s">
        <v>19</v>
      </c>
      <c r="F341" s="224" t="s">
        <v>405</v>
      </c>
      <c r="G341" s="221"/>
      <c r="H341" s="225">
        <v>8.0999999999999996</v>
      </c>
      <c r="I341" s="226"/>
      <c r="J341" s="221"/>
      <c r="K341" s="221"/>
      <c r="L341" s="227"/>
      <c r="M341" s="228"/>
      <c r="N341" s="229"/>
      <c r="O341" s="229"/>
      <c r="P341" s="229"/>
      <c r="Q341" s="229"/>
      <c r="R341" s="229"/>
      <c r="S341" s="229"/>
      <c r="T341" s="23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1" t="s">
        <v>132</v>
      </c>
      <c r="AU341" s="231" t="s">
        <v>77</v>
      </c>
      <c r="AV341" s="13" t="s">
        <v>77</v>
      </c>
      <c r="AW341" s="13" t="s">
        <v>32</v>
      </c>
      <c r="AX341" s="13" t="s">
        <v>75</v>
      </c>
      <c r="AY341" s="231" t="s">
        <v>120</v>
      </c>
    </row>
    <row r="342" s="2" customFormat="1" ht="16.5" customHeight="1">
      <c r="A342" s="41"/>
      <c r="B342" s="42"/>
      <c r="C342" s="201" t="s">
        <v>406</v>
      </c>
      <c r="D342" s="201" t="s">
        <v>124</v>
      </c>
      <c r="E342" s="202" t="s">
        <v>407</v>
      </c>
      <c r="F342" s="203" t="s">
        <v>408</v>
      </c>
      <c r="G342" s="204" t="s">
        <v>409</v>
      </c>
      <c r="H342" s="205">
        <v>1</v>
      </c>
      <c r="I342" s="206"/>
      <c r="J342" s="207">
        <f>ROUND(I342*H342,2)</f>
        <v>0</v>
      </c>
      <c r="K342" s="208"/>
      <c r="L342" s="47"/>
      <c r="M342" s="209" t="s">
        <v>19</v>
      </c>
      <c r="N342" s="210" t="s">
        <v>41</v>
      </c>
      <c r="O342" s="87"/>
      <c r="P342" s="211">
        <f>O342*H342</f>
        <v>0</v>
      </c>
      <c r="Q342" s="211">
        <v>0</v>
      </c>
      <c r="R342" s="211">
        <f>Q342*H342</f>
        <v>0</v>
      </c>
      <c r="S342" s="211">
        <v>0.024</v>
      </c>
      <c r="T342" s="212">
        <f>S342*H342</f>
        <v>0.024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3" t="s">
        <v>273</v>
      </c>
      <c r="AT342" s="213" t="s">
        <v>124</v>
      </c>
      <c r="AU342" s="213" t="s">
        <v>77</v>
      </c>
      <c r="AY342" s="20" t="s">
        <v>120</v>
      </c>
      <c r="BE342" s="214">
        <f>IF(N342="základní",J342,0)</f>
        <v>0</v>
      </c>
      <c r="BF342" s="214">
        <f>IF(N342="snížená",J342,0)</f>
        <v>0</v>
      </c>
      <c r="BG342" s="214">
        <f>IF(N342="zákl. přenesená",J342,0)</f>
        <v>0</v>
      </c>
      <c r="BH342" s="214">
        <f>IF(N342="sníž. přenesená",J342,0)</f>
        <v>0</v>
      </c>
      <c r="BI342" s="214">
        <f>IF(N342="nulová",J342,0)</f>
        <v>0</v>
      </c>
      <c r="BJ342" s="20" t="s">
        <v>75</v>
      </c>
      <c r="BK342" s="214">
        <f>ROUND(I342*H342,2)</f>
        <v>0</v>
      </c>
      <c r="BL342" s="20" t="s">
        <v>273</v>
      </c>
      <c r="BM342" s="213" t="s">
        <v>410</v>
      </c>
    </row>
    <row r="343" s="2" customFormat="1">
      <c r="A343" s="41"/>
      <c r="B343" s="42"/>
      <c r="C343" s="43"/>
      <c r="D343" s="215" t="s">
        <v>130</v>
      </c>
      <c r="E343" s="43"/>
      <c r="F343" s="216" t="s">
        <v>411</v>
      </c>
      <c r="G343" s="43"/>
      <c r="H343" s="43"/>
      <c r="I343" s="217"/>
      <c r="J343" s="43"/>
      <c r="K343" s="43"/>
      <c r="L343" s="47"/>
      <c r="M343" s="218"/>
      <c r="N343" s="219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130</v>
      </c>
      <c r="AU343" s="20" t="s">
        <v>77</v>
      </c>
    </row>
    <row r="344" s="14" customFormat="1">
      <c r="A344" s="14"/>
      <c r="B344" s="232"/>
      <c r="C344" s="233"/>
      <c r="D344" s="222" t="s">
        <v>132</v>
      </c>
      <c r="E344" s="234" t="s">
        <v>19</v>
      </c>
      <c r="F344" s="235" t="s">
        <v>412</v>
      </c>
      <c r="G344" s="233"/>
      <c r="H344" s="234" t="s">
        <v>19</v>
      </c>
      <c r="I344" s="236"/>
      <c r="J344" s="233"/>
      <c r="K344" s="233"/>
      <c r="L344" s="237"/>
      <c r="M344" s="238"/>
      <c r="N344" s="239"/>
      <c r="O344" s="239"/>
      <c r="P344" s="239"/>
      <c r="Q344" s="239"/>
      <c r="R344" s="239"/>
      <c r="S344" s="239"/>
      <c r="T344" s="240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1" t="s">
        <v>132</v>
      </c>
      <c r="AU344" s="241" t="s">
        <v>77</v>
      </c>
      <c r="AV344" s="14" t="s">
        <v>75</v>
      </c>
      <c r="AW344" s="14" t="s">
        <v>32</v>
      </c>
      <c r="AX344" s="14" t="s">
        <v>70</v>
      </c>
      <c r="AY344" s="241" t="s">
        <v>120</v>
      </c>
    </row>
    <row r="345" s="13" customFormat="1">
      <c r="A345" s="13"/>
      <c r="B345" s="220"/>
      <c r="C345" s="221"/>
      <c r="D345" s="222" t="s">
        <v>132</v>
      </c>
      <c r="E345" s="223" t="s">
        <v>19</v>
      </c>
      <c r="F345" s="224" t="s">
        <v>75</v>
      </c>
      <c r="G345" s="221"/>
      <c r="H345" s="225">
        <v>1</v>
      </c>
      <c r="I345" s="226"/>
      <c r="J345" s="221"/>
      <c r="K345" s="221"/>
      <c r="L345" s="227"/>
      <c r="M345" s="228"/>
      <c r="N345" s="229"/>
      <c r="O345" s="229"/>
      <c r="P345" s="229"/>
      <c r="Q345" s="229"/>
      <c r="R345" s="229"/>
      <c r="S345" s="229"/>
      <c r="T345" s="23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1" t="s">
        <v>132</v>
      </c>
      <c r="AU345" s="231" t="s">
        <v>77</v>
      </c>
      <c r="AV345" s="13" t="s">
        <v>77</v>
      </c>
      <c r="AW345" s="13" t="s">
        <v>32</v>
      </c>
      <c r="AX345" s="13" t="s">
        <v>70</v>
      </c>
      <c r="AY345" s="231" t="s">
        <v>120</v>
      </c>
    </row>
    <row r="346" s="15" customFormat="1">
      <c r="A346" s="15"/>
      <c r="B346" s="242"/>
      <c r="C346" s="243"/>
      <c r="D346" s="222" t="s">
        <v>132</v>
      </c>
      <c r="E346" s="244" t="s">
        <v>19</v>
      </c>
      <c r="F346" s="245" t="s">
        <v>145</v>
      </c>
      <c r="G346" s="243"/>
      <c r="H346" s="246">
        <v>1</v>
      </c>
      <c r="I346" s="247"/>
      <c r="J346" s="243"/>
      <c r="K346" s="243"/>
      <c r="L346" s="248"/>
      <c r="M346" s="249"/>
      <c r="N346" s="250"/>
      <c r="O346" s="250"/>
      <c r="P346" s="250"/>
      <c r="Q346" s="250"/>
      <c r="R346" s="250"/>
      <c r="S346" s="250"/>
      <c r="T346" s="251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52" t="s">
        <v>132</v>
      </c>
      <c r="AU346" s="252" t="s">
        <v>77</v>
      </c>
      <c r="AV346" s="15" t="s">
        <v>128</v>
      </c>
      <c r="AW346" s="15" t="s">
        <v>32</v>
      </c>
      <c r="AX346" s="15" t="s">
        <v>75</v>
      </c>
      <c r="AY346" s="252" t="s">
        <v>120</v>
      </c>
    </row>
    <row r="347" s="2" customFormat="1" ht="16.5" customHeight="1">
      <c r="A347" s="41"/>
      <c r="B347" s="42"/>
      <c r="C347" s="201" t="s">
        <v>413</v>
      </c>
      <c r="D347" s="201" t="s">
        <v>124</v>
      </c>
      <c r="E347" s="202" t="s">
        <v>414</v>
      </c>
      <c r="F347" s="203" t="s">
        <v>415</v>
      </c>
      <c r="G347" s="204" t="s">
        <v>222</v>
      </c>
      <c r="H347" s="205">
        <v>1</v>
      </c>
      <c r="I347" s="206"/>
      <c r="J347" s="207">
        <f>ROUND(I347*H347,2)</f>
        <v>0</v>
      </c>
      <c r="K347" s="208"/>
      <c r="L347" s="47"/>
      <c r="M347" s="209" t="s">
        <v>19</v>
      </c>
      <c r="N347" s="210" t="s">
        <v>41</v>
      </c>
      <c r="O347" s="87"/>
      <c r="P347" s="211">
        <f>O347*H347</f>
        <v>0</v>
      </c>
      <c r="Q347" s="211">
        <v>0</v>
      </c>
      <c r="R347" s="211">
        <f>Q347*H347</f>
        <v>0</v>
      </c>
      <c r="S347" s="211">
        <v>0</v>
      </c>
      <c r="T347" s="212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3" t="s">
        <v>273</v>
      </c>
      <c r="AT347" s="213" t="s">
        <v>124</v>
      </c>
      <c r="AU347" s="213" t="s">
        <v>77</v>
      </c>
      <c r="AY347" s="20" t="s">
        <v>120</v>
      </c>
      <c r="BE347" s="214">
        <f>IF(N347="základní",J347,0)</f>
        <v>0</v>
      </c>
      <c r="BF347" s="214">
        <f>IF(N347="snížená",J347,0)</f>
        <v>0</v>
      </c>
      <c r="BG347" s="214">
        <f>IF(N347="zákl. přenesená",J347,0)</f>
        <v>0</v>
      </c>
      <c r="BH347" s="214">
        <f>IF(N347="sníž. přenesená",J347,0)</f>
        <v>0</v>
      </c>
      <c r="BI347" s="214">
        <f>IF(N347="nulová",J347,0)</f>
        <v>0</v>
      </c>
      <c r="BJ347" s="20" t="s">
        <v>75</v>
      </c>
      <c r="BK347" s="214">
        <f>ROUND(I347*H347,2)</f>
        <v>0</v>
      </c>
      <c r="BL347" s="20" t="s">
        <v>273</v>
      </c>
      <c r="BM347" s="213" t="s">
        <v>416</v>
      </c>
    </row>
    <row r="348" s="14" customFormat="1">
      <c r="A348" s="14"/>
      <c r="B348" s="232"/>
      <c r="C348" s="233"/>
      <c r="D348" s="222" t="s">
        <v>132</v>
      </c>
      <c r="E348" s="234" t="s">
        <v>19</v>
      </c>
      <c r="F348" s="235" t="s">
        <v>160</v>
      </c>
      <c r="G348" s="233"/>
      <c r="H348" s="234" t="s">
        <v>19</v>
      </c>
      <c r="I348" s="236"/>
      <c r="J348" s="233"/>
      <c r="K348" s="233"/>
      <c r="L348" s="237"/>
      <c r="M348" s="238"/>
      <c r="N348" s="239"/>
      <c r="O348" s="239"/>
      <c r="P348" s="239"/>
      <c r="Q348" s="239"/>
      <c r="R348" s="239"/>
      <c r="S348" s="239"/>
      <c r="T348" s="240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1" t="s">
        <v>132</v>
      </c>
      <c r="AU348" s="241" t="s">
        <v>77</v>
      </c>
      <c r="AV348" s="14" t="s">
        <v>75</v>
      </c>
      <c r="AW348" s="14" t="s">
        <v>32</v>
      </c>
      <c r="AX348" s="14" t="s">
        <v>70</v>
      </c>
      <c r="AY348" s="241" t="s">
        <v>120</v>
      </c>
    </row>
    <row r="349" s="13" customFormat="1">
      <c r="A349" s="13"/>
      <c r="B349" s="220"/>
      <c r="C349" s="221"/>
      <c r="D349" s="222" t="s">
        <v>132</v>
      </c>
      <c r="E349" s="223" t="s">
        <v>19</v>
      </c>
      <c r="F349" s="224" t="s">
        <v>75</v>
      </c>
      <c r="G349" s="221"/>
      <c r="H349" s="225">
        <v>1</v>
      </c>
      <c r="I349" s="226"/>
      <c r="J349" s="221"/>
      <c r="K349" s="221"/>
      <c r="L349" s="227"/>
      <c r="M349" s="228"/>
      <c r="N349" s="229"/>
      <c r="O349" s="229"/>
      <c r="P349" s="229"/>
      <c r="Q349" s="229"/>
      <c r="R349" s="229"/>
      <c r="S349" s="229"/>
      <c r="T349" s="23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1" t="s">
        <v>132</v>
      </c>
      <c r="AU349" s="231" t="s">
        <v>77</v>
      </c>
      <c r="AV349" s="13" t="s">
        <v>77</v>
      </c>
      <c r="AW349" s="13" t="s">
        <v>32</v>
      </c>
      <c r="AX349" s="13" t="s">
        <v>70</v>
      </c>
      <c r="AY349" s="231" t="s">
        <v>120</v>
      </c>
    </row>
    <row r="350" s="15" customFormat="1">
      <c r="A350" s="15"/>
      <c r="B350" s="242"/>
      <c r="C350" s="243"/>
      <c r="D350" s="222" t="s">
        <v>132</v>
      </c>
      <c r="E350" s="244" t="s">
        <v>19</v>
      </c>
      <c r="F350" s="245" t="s">
        <v>145</v>
      </c>
      <c r="G350" s="243"/>
      <c r="H350" s="246">
        <v>1</v>
      </c>
      <c r="I350" s="247"/>
      <c r="J350" s="243"/>
      <c r="K350" s="243"/>
      <c r="L350" s="248"/>
      <c r="M350" s="249"/>
      <c r="N350" s="250"/>
      <c r="O350" s="250"/>
      <c r="P350" s="250"/>
      <c r="Q350" s="250"/>
      <c r="R350" s="250"/>
      <c r="S350" s="250"/>
      <c r="T350" s="251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52" t="s">
        <v>132</v>
      </c>
      <c r="AU350" s="252" t="s">
        <v>77</v>
      </c>
      <c r="AV350" s="15" t="s">
        <v>128</v>
      </c>
      <c r="AW350" s="15" t="s">
        <v>32</v>
      </c>
      <c r="AX350" s="15" t="s">
        <v>75</v>
      </c>
      <c r="AY350" s="252" t="s">
        <v>120</v>
      </c>
    </row>
    <row r="351" s="2" customFormat="1" ht="24.15" customHeight="1">
      <c r="A351" s="41"/>
      <c r="B351" s="42"/>
      <c r="C351" s="201" t="s">
        <v>417</v>
      </c>
      <c r="D351" s="201" t="s">
        <v>124</v>
      </c>
      <c r="E351" s="202" t="s">
        <v>418</v>
      </c>
      <c r="F351" s="203" t="s">
        <v>419</v>
      </c>
      <c r="G351" s="204" t="s">
        <v>222</v>
      </c>
      <c r="H351" s="205">
        <v>1</v>
      </c>
      <c r="I351" s="206"/>
      <c r="J351" s="207">
        <f>ROUND(I351*H351,2)</f>
        <v>0</v>
      </c>
      <c r="K351" s="208"/>
      <c r="L351" s="47"/>
      <c r="M351" s="209" t="s">
        <v>19</v>
      </c>
      <c r="N351" s="210" t="s">
        <v>41</v>
      </c>
      <c r="O351" s="87"/>
      <c r="P351" s="211">
        <f>O351*H351</f>
        <v>0</v>
      </c>
      <c r="Q351" s="211">
        <v>0</v>
      </c>
      <c r="R351" s="211">
        <f>Q351*H351</f>
        <v>0</v>
      </c>
      <c r="S351" s="211">
        <v>0</v>
      </c>
      <c r="T351" s="212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3" t="s">
        <v>273</v>
      </c>
      <c r="AT351" s="213" t="s">
        <v>124</v>
      </c>
      <c r="AU351" s="213" t="s">
        <v>77</v>
      </c>
      <c r="AY351" s="20" t="s">
        <v>120</v>
      </c>
      <c r="BE351" s="214">
        <f>IF(N351="základní",J351,0)</f>
        <v>0</v>
      </c>
      <c r="BF351" s="214">
        <f>IF(N351="snížená",J351,0)</f>
        <v>0</v>
      </c>
      <c r="BG351" s="214">
        <f>IF(N351="zákl. přenesená",J351,0)</f>
        <v>0</v>
      </c>
      <c r="BH351" s="214">
        <f>IF(N351="sníž. přenesená",J351,0)</f>
        <v>0</v>
      </c>
      <c r="BI351" s="214">
        <f>IF(N351="nulová",J351,0)</f>
        <v>0</v>
      </c>
      <c r="BJ351" s="20" t="s">
        <v>75</v>
      </c>
      <c r="BK351" s="214">
        <f>ROUND(I351*H351,2)</f>
        <v>0</v>
      </c>
      <c r="BL351" s="20" t="s">
        <v>273</v>
      </c>
      <c r="BM351" s="213" t="s">
        <v>420</v>
      </c>
    </row>
    <row r="352" s="14" customFormat="1">
      <c r="A352" s="14"/>
      <c r="B352" s="232"/>
      <c r="C352" s="233"/>
      <c r="D352" s="222" t="s">
        <v>132</v>
      </c>
      <c r="E352" s="234" t="s">
        <v>19</v>
      </c>
      <c r="F352" s="235" t="s">
        <v>160</v>
      </c>
      <c r="G352" s="233"/>
      <c r="H352" s="234" t="s">
        <v>19</v>
      </c>
      <c r="I352" s="236"/>
      <c r="J352" s="233"/>
      <c r="K352" s="233"/>
      <c r="L352" s="237"/>
      <c r="M352" s="238"/>
      <c r="N352" s="239"/>
      <c r="O352" s="239"/>
      <c r="P352" s="239"/>
      <c r="Q352" s="239"/>
      <c r="R352" s="239"/>
      <c r="S352" s="239"/>
      <c r="T352" s="240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1" t="s">
        <v>132</v>
      </c>
      <c r="AU352" s="241" t="s">
        <v>77</v>
      </c>
      <c r="AV352" s="14" t="s">
        <v>75</v>
      </c>
      <c r="AW352" s="14" t="s">
        <v>32</v>
      </c>
      <c r="AX352" s="14" t="s">
        <v>70</v>
      </c>
      <c r="AY352" s="241" t="s">
        <v>120</v>
      </c>
    </row>
    <row r="353" s="13" customFormat="1">
      <c r="A353" s="13"/>
      <c r="B353" s="220"/>
      <c r="C353" s="221"/>
      <c r="D353" s="222" t="s">
        <v>132</v>
      </c>
      <c r="E353" s="223" t="s">
        <v>19</v>
      </c>
      <c r="F353" s="224" t="s">
        <v>75</v>
      </c>
      <c r="G353" s="221"/>
      <c r="H353" s="225">
        <v>1</v>
      </c>
      <c r="I353" s="226"/>
      <c r="J353" s="221"/>
      <c r="K353" s="221"/>
      <c r="L353" s="227"/>
      <c r="M353" s="228"/>
      <c r="N353" s="229"/>
      <c r="O353" s="229"/>
      <c r="P353" s="229"/>
      <c r="Q353" s="229"/>
      <c r="R353" s="229"/>
      <c r="S353" s="229"/>
      <c r="T353" s="230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1" t="s">
        <v>132</v>
      </c>
      <c r="AU353" s="231" t="s">
        <v>77</v>
      </c>
      <c r="AV353" s="13" t="s">
        <v>77</v>
      </c>
      <c r="AW353" s="13" t="s">
        <v>32</v>
      </c>
      <c r="AX353" s="13" t="s">
        <v>70</v>
      </c>
      <c r="AY353" s="231" t="s">
        <v>120</v>
      </c>
    </row>
    <row r="354" s="15" customFormat="1">
      <c r="A354" s="15"/>
      <c r="B354" s="242"/>
      <c r="C354" s="243"/>
      <c r="D354" s="222" t="s">
        <v>132</v>
      </c>
      <c r="E354" s="244" t="s">
        <v>19</v>
      </c>
      <c r="F354" s="245" t="s">
        <v>145</v>
      </c>
      <c r="G354" s="243"/>
      <c r="H354" s="246">
        <v>1</v>
      </c>
      <c r="I354" s="247"/>
      <c r="J354" s="243"/>
      <c r="K354" s="243"/>
      <c r="L354" s="248"/>
      <c r="M354" s="249"/>
      <c r="N354" s="250"/>
      <c r="O354" s="250"/>
      <c r="P354" s="250"/>
      <c r="Q354" s="250"/>
      <c r="R354" s="250"/>
      <c r="S354" s="250"/>
      <c r="T354" s="251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52" t="s">
        <v>132</v>
      </c>
      <c r="AU354" s="252" t="s">
        <v>77</v>
      </c>
      <c r="AV354" s="15" t="s">
        <v>128</v>
      </c>
      <c r="AW354" s="15" t="s">
        <v>32</v>
      </c>
      <c r="AX354" s="15" t="s">
        <v>75</v>
      </c>
      <c r="AY354" s="252" t="s">
        <v>120</v>
      </c>
    </row>
    <row r="355" s="2" customFormat="1" ht="24.15" customHeight="1">
      <c r="A355" s="41"/>
      <c r="B355" s="42"/>
      <c r="C355" s="201" t="s">
        <v>421</v>
      </c>
      <c r="D355" s="201" t="s">
        <v>124</v>
      </c>
      <c r="E355" s="202" t="s">
        <v>422</v>
      </c>
      <c r="F355" s="203" t="s">
        <v>423</v>
      </c>
      <c r="G355" s="204" t="s">
        <v>229</v>
      </c>
      <c r="H355" s="205">
        <v>0.32100000000000001</v>
      </c>
      <c r="I355" s="206"/>
      <c r="J355" s="207">
        <f>ROUND(I355*H355,2)</f>
        <v>0</v>
      </c>
      <c r="K355" s="208"/>
      <c r="L355" s="47"/>
      <c r="M355" s="209" t="s">
        <v>19</v>
      </c>
      <c r="N355" s="210" t="s">
        <v>41</v>
      </c>
      <c r="O355" s="87"/>
      <c r="P355" s="211">
        <f>O355*H355</f>
        <v>0</v>
      </c>
      <c r="Q355" s="211">
        <v>0</v>
      </c>
      <c r="R355" s="211">
        <f>Q355*H355</f>
        <v>0</v>
      </c>
      <c r="S355" s="211">
        <v>0</v>
      </c>
      <c r="T355" s="212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13" t="s">
        <v>273</v>
      </c>
      <c r="AT355" s="213" t="s">
        <v>124</v>
      </c>
      <c r="AU355" s="213" t="s">
        <v>77</v>
      </c>
      <c r="AY355" s="20" t="s">
        <v>120</v>
      </c>
      <c r="BE355" s="214">
        <f>IF(N355="základní",J355,0)</f>
        <v>0</v>
      </c>
      <c r="BF355" s="214">
        <f>IF(N355="snížená",J355,0)</f>
        <v>0</v>
      </c>
      <c r="BG355" s="214">
        <f>IF(N355="zákl. přenesená",J355,0)</f>
        <v>0</v>
      </c>
      <c r="BH355" s="214">
        <f>IF(N355="sníž. přenesená",J355,0)</f>
        <v>0</v>
      </c>
      <c r="BI355" s="214">
        <f>IF(N355="nulová",J355,0)</f>
        <v>0</v>
      </c>
      <c r="BJ355" s="20" t="s">
        <v>75</v>
      </c>
      <c r="BK355" s="214">
        <f>ROUND(I355*H355,2)</f>
        <v>0</v>
      </c>
      <c r="BL355" s="20" t="s">
        <v>273</v>
      </c>
      <c r="BM355" s="213" t="s">
        <v>424</v>
      </c>
    </row>
    <row r="356" s="2" customFormat="1">
      <c r="A356" s="41"/>
      <c r="B356" s="42"/>
      <c r="C356" s="43"/>
      <c r="D356" s="215" t="s">
        <v>130</v>
      </c>
      <c r="E356" s="43"/>
      <c r="F356" s="216" t="s">
        <v>425</v>
      </c>
      <c r="G356" s="43"/>
      <c r="H356" s="43"/>
      <c r="I356" s="217"/>
      <c r="J356" s="43"/>
      <c r="K356" s="43"/>
      <c r="L356" s="47"/>
      <c r="M356" s="218"/>
      <c r="N356" s="219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130</v>
      </c>
      <c r="AU356" s="20" t="s">
        <v>77</v>
      </c>
    </row>
    <row r="357" s="12" customFormat="1" ht="22.8" customHeight="1">
      <c r="A357" s="12"/>
      <c r="B357" s="185"/>
      <c r="C357" s="186"/>
      <c r="D357" s="187" t="s">
        <v>69</v>
      </c>
      <c r="E357" s="199" t="s">
        <v>426</v>
      </c>
      <c r="F357" s="199" t="s">
        <v>427</v>
      </c>
      <c r="G357" s="186"/>
      <c r="H357" s="186"/>
      <c r="I357" s="189"/>
      <c r="J357" s="200">
        <f>BK357</f>
        <v>0</v>
      </c>
      <c r="K357" s="186"/>
      <c r="L357" s="191"/>
      <c r="M357" s="192"/>
      <c r="N357" s="193"/>
      <c r="O357" s="193"/>
      <c r="P357" s="194">
        <f>SUM(P358:P364)</f>
        <v>0</v>
      </c>
      <c r="Q357" s="193"/>
      <c r="R357" s="194">
        <f>SUM(R358:R364)</f>
        <v>0</v>
      </c>
      <c r="S357" s="193"/>
      <c r="T357" s="195">
        <f>SUM(T358:T364)</f>
        <v>0.52385199999999998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196" t="s">
        <v>77</v>
      </c>
      <c r="AT357" s="197" t="s">
        <v>69</v>
      </c>
      <c r="AU357" s="197" t="s">
        <v>75</v>
      </c>
      <c r="AY357" s="196" t="s">
        <v>120</v>
      </c>
      <c r="BK357" s="198">
        <f>SUM(BK358:BK364)</f>
        <v>0</v>
      </c>
    </row>
    <row r="358" s="2" customFormat="1" ht="16.5" customHeight="1">
      <c r="A358" s="41"/>
      <c r="B358" s="42"/>
      <c r="C358" s="201" t="s">
        <v>428</v>
      </c>
      <c r="D358" s="201" t="s">
        <v>124</v>
      </c>
      <c r="E358" s="202" t="s">
        <v>429</v>
      </c>
      <c r="F358" s="203" t="s">
        <v>430</v>
      </c>
      <c r="G358" s="204" t="s">
        <v>127</v>
      </c>
      <c r="H358" s="205">
        <v>14.84</v>
      </c>
      <c r="I358" s="206"/>
      <c r="J358" s="207">
        <f>ROUND(I358*H358,2)</f>
        <v>0</v>
      </c>
      <c r="K358" s="208"/>
      <c r="L358" s="47"/>
      <c r="M358" s="209" t="s">
        <v>19</v>
      </c>
      <c r="N358" s="210" t="s">
        <v>41</v>
      </c>
      <c r="O358" s="87"/>
      <c r="P358" s="211">
        <f>O358*H358</f>
        <v>0</v>
      </c>
      <c r="Q358" s="211">
        <v>0</v>
      </c>
      <c r="R358" s="211">
        <f>Q358*H358</f>
        <v>0</v>
      </c>
      <c r="S358" s="211">
        <v>0.035299999999999998</v>
      </c>
      <c r="T358" s="212">
        <f>S358*H358</f>
        <v>0.52385199999999998</v>
      </c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R358" s="213" t="s">
        <v>273</v>
      </c>
      <c r="AT358" s="213" t="s">
        <v>124</v>
      </c>
      <c r="AU358" s="213" t="s">
        <v>77</v>
      </c>
      <c r="AY358" s="20" t="s">
        <v>120</v>
      </c>
      <c r="BE358" s="214">
        <f>IF(N358="základní",J358,0)</f>
        <v>0</v>
      </c>
      <c r="BF358" s="214">
        <f>IF(N358="snížená",J358,0)</f>
        <v>0</v>
      </c>
      <c r="BG358" s="214">
        <f>IF(N358="zákl. přenesená",J358,0)</f>
        <v>0</v>
      </c>
      <c r="BH358" s="214">
        <f>IF(N358="sníž. přenesená",J358,0)</f>
        <v>0</v>
      </c>
      <c r="BI358" s="214">
        <f>IF(N358="nulová",J358,0)</f>
        <v>0</v>
      </c>
      <c r="BJ358" s="20" t="s">
        <v>75</v>
      </c>
      <c r="BK358" s="214">
        <f>ROUND(I358*H358,2)</f>
        <v>0</v>
      </c>
      <c r="BL358" s="20" t="s">
        <v>273</v>
      </c>
      <c r="BM358" s="213" t="s">
        <v>431</v>
      </c>
    </row>
    <row r="359" s="2" customFormat="1">
      <c r="A359" s="41"/>
      <c r="B359" s="42"/>
      <c r="C359" s="43"/>
      <c r="D359" s="215" t="s">
        <v>130</v>
      </c>
      <c r="E359" s="43"/>
      <c r="F359" s="216" t="s">
        <v>432</v>
      </c>
      <c r="G359" s="43"/>
      <c r="H359" s="43"/>
      <c r="I359" s="217"/>
      <c r="J359" s="43"/>
      <c r="K359" s="43"/>
      <c r="L359" s="47"/>
      <c r="M359" s="218"/>
      <c r="N359" s="219"/>
      <c r="O359" s="87"/>
      <c r="P359" s="87"/>
      <c r="Q359" s="87"/>
      <c r="R359" s="87"/>
      <c r="S359" s="87"/>
      <c r="T359" s="88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T359" s="20" t="s">
        <v>130</v>
      </c>
      <c r="AU359" s="20" t="s">
        <v>77</v>
      </c>
    </row>
    <row r="360" s="14" customFormat="1">
      <c r="A360" s="14"/>
      <c r="B360" s="232"/>
      <c r="C360" s="233"/>
      <c r="D360" s="222" t="s">
        <v>132</v>
      </c>
      <c r="E360" s="234" t="s">
        <v>19</v>
      </c>
      <c r="F360" s="235" t="s">
        <v>162</v>
      </c>
      <c r="G360" s="233"/>
      <c r="H360" s="234" t="s">
        <v>19</v>
      </c>
      <c r="I360" s="236"/>
      <c r="J360" s="233"/>
      <c r="K360" s="233"/>
      <c r="L360" s="237"/>
      <c r="M360" s="238"/>
      <c r="N360" s="239"/>
      <c r="O360" s="239"/>
      <c r="P360" s="239"/>
      <c r="Q360" s="239"/>
      <c r="R360" s="239"/>
      <c r="S360" s="239"/>
      <c r="T360" s="240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1" t="s">
        <v>132</v>
      </c>
      <c r="AU360" s="241" t="s">
        <v>77</v>
      </c>
      <c r="AV360" s="14" t="s">
        <v>75</v>
      </c>
      <c r="AW360" s="14" t="s">
        <v>32</v>
      </c>
      <c r="AX360" s="14" t="s">
        <v>70</v>
      </c>
      <c r="AY360" s="241" t="s">
        <v>120</v>
      </c>
    </row>
    <row r="361" s="13" customFormat="1">
      <c r="A361" s="13"/>
      <c r="B361" s="220"/>
      <c r="C361" s="221"/>
      <c r="D361" s="222" t="s">
        <v>132</v>
      </c>
      <c r="E361" s="223" t="s">
        <v>19</v>
      </c>
      <c r="F361" s="224" t="s">
        <v>204</v>
      </c>
      <c r="G361" s="221"/>
      <c r="H361" s="225">
        <v>4.7599999999999998</v>
      </c>
      <c r="I361" s="226"/>
      <c r="J361" s="221"/>
      <c r="K361" s="221"/>
      <c r="L361" s="227"/>
      <c r="M361" s="228"/>
      <c r="N361" s="229"/>
      <c r="O361" s="229"/>
      <c r="P361" s="229"/>
      <c r="Q361" s="229"/>
      <c r="R361" s="229"/>
      <c r="S361" s="229"/>
      <c r="T361" s="23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1" t="s">
        <v>132</v>
      </c>
      <c r="AU361" s="231" t="s">
        <v>77</v>
      </c>
      <c r="AV361" s="13" t="s">
        <v>77</v>
      </c>
      <c r="AW361" s="13" t="s">
        <v>32</v>
      </c>
      <c r="AX361" s="13" t="s">
        <v>70</v>
      </c>
      <c r="AY361" s="231" t="s">
        <v>120</v>
      </c>
    </row>
    <row r="362" s="14" customFormat="1">
      <c r="A362" s="14"/>
      <c r="B362" s="232"/>
      <c r="C362" s="233"/>
      <c r="D362" s="222" t="s">
        <v>132</v>
      </c>
      <c r="E362" s="234" t="s">
        <v>19</v>
      </c>
      <c r="F362" s="235" t="s">
        <v>164</v>
      </c>
      <c r="G362" s="233"/>
      <c r="H362" s="234" t="s">
        <v>19</v>
      </c>
      <c r="I362" s="236"/>
      <c r="J362" s="233"/>
      <c r="K362" s="233"/>
      <c r="L362" s="237"/>
      <c r="M362" s="238"/>
      <c r="N362" s="239"/>
      <c r="O362" s="239"/>
      <c r="P362" s="239"/>
      <c r="Q362" s="239"/>
      <c r="R362" s="239"/>
      <c r="S362" s="239"/>
      <c r="T362" s="240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1" t="s">
        <v>132</v>
      </c>
      <c r="AU362" s="241" t="s">
        <v>77</v>
      </c>
      <c r="AV362" s="14" t="s">
        <v>75</v>
      </c>
      <c r="AW362" s="14" t="s">
        <v>32</v>
      </c>
      <c r="AX362" s="14" t="s">
        <v>70</v>
      </c>
      <c r="AY362" s="241" t="s">
        <v>120</v>
      </c>
    </row>
    <row r="363" s="13" customFormat="1">
      <c r="A363" s="13"/>
      <c r="B363" s="220"/>
      <c r="C363" s="221"/>
      <c r="D363" s="222" t="s">
        <v>132</v>
      </c>
      <c r="E363" s="223" t="s">
        <v>19</v>
      </c>
      <c r="F363" s="224" t="s">
        <v>205</v>
      </c>
      <c r="G363" s="221"/>
      <c r="H363" s="225">
        <v>10.08</v>
      </c>
      <c r="I363" s="226"/>
      <c r="J363" s="221"/>
      <c r="K363" s="221"/>
      <c r="L363" s="227"/>
      <c r="M363" s="228"/>
      <c r="N363" s="229"/>
      <c r="O363" s="229"/>
      <c r="P363" s="229"/>
      <c r="Q363" s="229"/>
      <c r="R363" s="229"/>
      <c r="S363" s="229"/>
      <c r="T363" s="23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1" t="s">
        <v>132</v>
      </c>
      <c r="AU363" s="231" t="s">
        <v>77</v>
      </c>
      <c r="AV363" s="13" t="s">
        <v>77</v>
      </c>
      <c r="AW363" s="13" t="s">
        <v>32</v>
      </c>
      <c r="AX363" s="13" t="s">
        <v>70</v>
      </c>
      <c r="AY363" s="231" t="s">
        <v>120</v>
      </c>
    </row>
    <row r="364" s="15" customFormat="1">
      <c r="A364" s="15"/>
      <c r="B364" s="242"/>
      <c r="C364" s="243"/>
      <c r="D364" s="222" t="s">
        <v>132</v>
      </c>
      <c r="E364" s="244" t="s">
        <v>19</v>
      </c>
      <c r="F364" s="245" t="s">
        <v>145</v>
      </c>
      <c r="G364" s="243"/>
      <c r="H364" s="246">
        <v>14.84</v>
      </c>
      <c r="I364" s="247"/>
      <c r="J364" s="243"/>
      <c r="K364" s="243"/>
      <c r="L364" s="248"/>
      <c r="M364" s="249"/>
      <c r="N364" s="250"/>
      <c r="O364" s="250"/>
      <c r="P364" s="250"/>
      <c r="Q364" s="250"/>
      <c r="R364" s="250"/>
      <c r="S364" s="250"/>
      <c r="T364" s="251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2" t="s">
        <v>132</v>
      </c>
      <c r="AU364" s="252" t="s">
        <v>77</v>
      </c>
      <c r="AV364" s="15" t="s">
        <v>128</v>
      </c>
      <c r="AW364" s="15" t="s">
        <v>32</v>
      </c>
      <c r="AX364" s="15" t="s">
        <v>75</v>
      </c>
      <c r="AY364" s="252" t="s">
        <v>120</v>
      </c>
    </row>
    <row r="365" s="12" customFormat="1" ht="22.8" customHeight="1">
      <c r="A365" s="12"/>
      <c r="B365" s="185"/>
      <c r="C365" s="186"/>
      <c r="D365" s="187" t="s">
        <v>69</v>
      </c>
      <c r="E365" s="199" t="s">
        <v>433</v>
      </c>
      <c r="F365" s="199" t="s">
        <v>434</v>
      </c>
      <c r="G365" s="186"/>
      <c r="H365" s="186"/>
      <c r="I365" s="189"/>
      <c r="J365" s="200">
        <f>BK365</f>
        <v>0</v>
      </c>
      <c r="K365" s="186"/>
      <c r="L365" s="191"/>
      <c r="M365" s="192"/>
      <c r="N365" s="193"/>
      <c r="O365" s="193"/>
      <c r="P365" s="194">
        <f>SUM(P366:P443)</f>
        <v>0</v>
      </c>
      <c r="Q365" s="193"/>
      <c r="R365" s="194">
        <f>SUM(R366:R443)</f>
        <v>0.53346789999999999</v>
      </c>
      <c r="S365" s="193"/>
      <c r="T365" s="195">
        <f>SUM(T366:T443)</f>
        <v>0.072972499999999996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96" t="s">
        <v>77</v>
      </c>
      <c r="AT365" s="197" t="s">
        <v>69</v>
      </c>
      <c r="AU365" s="197" t="s">
        <v>75</v>
      </c>
      <c r="AY365" s="196" t="s">
        <v>120</v>
      </c>
      <c r="BK365" s="198">
        <f>SUM(BK366:BK443)</f>
        <v>0</v>
      </c>
    </row>
    <row r="366" s="2" customFormat="1" ht="16.5" customHeight="1">
      <c r="A366" s="41"/>
      <c r="B366" s="42"/>
      <c r="C366" s="201" t="s">
        <v>7</v>
      </c>
      <c r="D366" s="201" t="s">
        <v>124</v>
      </c>
      <c r="E366" s="202" t="s">
        <v>435</v>
      </c>
      <c r="F366" s="203" t="s">
        <v>436</v>
      </c>
      <c r="G366" s="204" t="s">
        <v>127</v>
      </c>
      <c r="H366" s="205">
        <v>37.433</v>
      </c>
      <c r="I366" s="206"/>
      <c r="J366" s="207">
        <f>ROUND(I366*H366,2)</f>
        <v>0</v>
      </c>
      <c r="K366" s="208"/>
      <c r="L366" s="47"/>
      <c r="M366" s="209" t="s">
        <v>19</v>
      </c>
      <c r="N366" s="210" t="s">
        <v>41</v>
      </c>
      <c r="O366" s="87"/>
      <c r="P366" s="211">
        <f>O366*H366</f>
        <v>0</v>
      </c>
      <c r="Q366" s="211">
        <v>0</v>
      </c>
      <c r="R366" s="211">
        <f>Q366*H366</f>
        <v>0</v>
      </c>
      <c r="S366" s="211">
        <v>0</v>
      </c>
      <c r="T366" s="212">
        <f>S366*H366</f>
        <v>0</v>
      </c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R366" s="213" t="s">
        <v>273</v>
      </c>
      <c r="AT366" s="213" t="s">
        <v>124</v>
      </c>
      <c r="AU366" s="213" t="s">
        <v>77</v>
      </c>
      <c r="AY366" s="20" t="s">
        <v>120</v>
      </c>
      <c r="BE366" s="214">
        <f>IF(N366="základní",J366,0)</f>
        <v>0</v>
      </c>
      <c r="BF366" s="214">
        <f>IF(N366="snížená",J366,0)</f>
        <v>0</v>
      </c>
      <c r="BG366" s="214">
        <f>IF(N366="zákl. přenesená",J366,0)</f>
        <v>0</v>
      </c>
      <c r="BH366" s="214">
        <f>IF(N366="sníž. přenesená",J366,0)</f>
        <v>0</v>
      </c>
      <c r="BI366" s="214">
        <f>IF(N366="nulová",J366,0)</f>
        <v>0</v>
      </c>
      <c r="BJ366" s="20" t="s">
        <v>75</v>
      </c>
      <c r="BK366" s="214">
        <f>ROUND(I366*H366,2)</f>
        <v>0</v>
      </c>
      <c r="BL366" s="20" t="s">
        <v>273</v>
      </c>
      <c r="BM366" s="213" t="s">
        <v>437</v>
      </c>
    </row>
    <row r="367" s="2" customFormat="1">
      <c r="A367" s="41"/>
      <c r="B367" s="42"/>
      <c r="C367" s="43"/>
      <c r="D367" s="215" t="s">
        <v>130</v>
      </c>
      <c r="E367" s="43"/>
      <c r="F367" s="216" t="s">
        <v>438</v>
      </c>
      <c r="G367" s="43"/>
      <c r="H367" s="43"/>
      <c r="I367" s="217"/>
      <c r="J367" s="43"/>
      <c r="K367" s="43"/>
      <c r="L367" s="47"/>
      <c r="M367" s="218"/>
      <c r="N367" s="219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130</v>
      </c>
      <c r="AU367" s="20" t="s">
        <v>77</v>
      </c>
    </row>
    <row r="368" s="13" customFormat="1">
      <c r="A368" s="13"/>
      <c r="B368" s="220"/>
      <c r="C368" s="221"/>
      <c r="D368" s="222" t="s">
        <v>132</v>
      </c>
      <c r="E368" s="223" t="s">
        <v>19</v>
      </c>
      <c r="F368" s="224" t="s">
        <v>439</v>
      </c>
      <c r="G368" s="221"/>
      <c r="H368" s="225">
        <v>37.433</v>
      </c>
      <c r="I368" s="226"/>
      <c r="J368" s="221"/>
      <c r="K368" s="221"/>
      <c r="L368" s="227"/>
      <c r="M368" s="228"/>
      <c r="N368" s="229"/>
      <c r="O368" s="229"/>
      <c r="P368" s="229"/>
      <c r="Q368" s="229"/>
      <c r="R368" s="229"/>
      <c r="S368" s="229"/>
      <c r="T368" s="230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1" t="s">
        <v>132</v>
      </c>
      <c r="AU368" s="231" t="s">
        <v>77</v>
      </c>
      <c r="AV368" s="13" t="s">
        <v>77</v>
      </c>
      <c r="AW368" s="13" t="s">
        <v>32</v>
      </c>
      <c r="AX368" s="13" t="s">
        <v>75</v>
      </c>
      <c r="AY368" s="231" t="s">
        <v>120</v>
      </c>
    </row>
    <row r="369" s="2" customFormat="1" ht="24.15" customHeight="1">
      <c r="A369" s="41"/>
      <c r="B369" s="42"/>
      <c r="C369" s="201" t="s">
        <v>440</v>
      </c>
      <c r="D369" s="201" t="s">
        <v>124</v>
      </c>
      <c r="E369" s="202" t="s">
        <v>441</v>
      </c>
      <c r="F369" s="203" t="s">
        <v>442</v>
      </c>
      <c r="G369" s="204" t="s">
        <v>127</v>
      </c>
      <c r="H369" s="205">
        <v>37.433</v>
      </c>
      <c r="I369" s="206"/>
      <c r="J369" s="207">
        <f>ROUND(I369*H369,2)</f>
        <v>0</v>
      </c>
      <c r="K369" s="208"/>
      <c r="L369" s="47"/>
      <c r="M369" s="209" t="s">
        <v>19</v>
      </c>
      <c r="N369" s="210" t="s">
        <v>41</v>
      </c>
      <c r="O369" s="87"/>
      <c r="P369" s="211">
        <f>O369*H369</f>
        <v>0</v>
      </c>
      <c r="Q369" s="211">
        <v>0</v>
      </c>
      <c r="R369" s="211">
        <f>Q369*H369</f>
        <v>0</v>
      </c>
      <c r="S369" s="211">
        <v>0</v>
      </c>
      <c r="T369" s="212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13" t="s">
        <v>273</v>
      </c>
      <c r="AT369" s="213" t="s">
        <v>124</v>
      </c>
      <c r="AU369" s="213" t="s">
        <v>77</v>
      </c>
      <c r="AY369" s="20" t="s">
        <v>120</v>
      </c>
      <c r="BE369" s="214">
        <f>IF(N369="základní",J369,0)</f>
        <v>0</v>
      </c>
      <c r="BF369" s="214">
        <f>IF(N369="snížená",J369,0)</f>
        <v>0</v>
      </c>
      <c r="BG369" s="214">
        <f>IF(N369="zákl. přenesená",J369,0)</f>
        <v>0</v>
      </c>
      <c r="BH369" s="214">
        <f>IF(N369="sníž. přenesená",J369,0)</f>
        <v>0</v>
      </c>
      <c r="BI369" s="214">
        <f>IF(N369="nulová",J369,0)</f>
        <v>0</v>
      </c>
      <c r="BJ369" s="20" t="s">
        <v>75</v>
      </c>
      <c r="BK369" s="214">
        <f>ROUND(I369*H369,2)</f>
        <v>0</v>
      </c>
      <c r="BL369" s="20" t="s">
        <v>273</v>
      </c>
      <c r="BM369" s="213" t="s">
        <v>443</v>
      </c>
    </row>
    <row r="370" s="2" customFormat="1">
      <c r="A370" s="41"/>
      <c r="B370" s="42"/>
      <c r="C370" s="43"/>
      <c r="D370" s="215" t="s">
        <v>130</v>
      </c>
      <c r="E370" s="43"/>
      <c r="F370" s="216" t="s">
        <v>444</v>
      </c>
      <c r="G370" s="43"/>
      <c r="H370" s="43"/>
      <c r="I370" s="217"/>
      <c r="J370" s="43"/>
      <c r="K370" s="43"/>
      <c r="L370" s="47"/>
      <c r="M370" s="218"/>
      <c r="N370" s="219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130</v>
      </c>
      <c r="AU370" s="20" t="s">
        <v>77</v>
      </c>
    </row>
    <row r="371" s="14" customFormat="1">
      <c r="A371" s="14"/>
      <c r="B371" s="232"/>
      <c r="C371" s="233"/>
      <c r="D371" s="222" t="s">
        <v>132</v>
      </c>
      <c r="E371" s="234" t="s">
        <v>19</v>
      </c>
      <c r="F371" s="235" t="s">
        <v>162</v>
      </c>
      <c r="G371" s="233"/>
      <c r="H371" s="234" t="s">
        <v>19</v>
      </c>
      <c r="I371" s="236"/>
      <c r="J371" s="233"/>
      <c r="K371" s="233"/>
      <c r="L371" s="237"/>
      <c r="M371" s="238"/>
      <c r="N371" s="239"/>
      <c r="O371" s="239"/>
      <c r="P371" s="239"/>
      <c r="Q371" s="239"/>
      <c r="R371" s="239"/>
      <c r="S371" s="239"/>
      <c r="T371" s="240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1" t="s">
        <v>132</v>
      </c>
      <c r="AU371" s="241" t="s">
        <v>77</v>
      </c>
      <c r="AV371" s="14" t="s">
        <v>75</v>
      </c>
      <c r="AW371" s="14" t="s">
        <v>32</v>
      </c>
      <c r="AX371" s="14" t="s">
        <v>70</v>
      </c>
      <c r="AY371" s="241" t="s">
        <v>120</v>
      </c>
    </row>
    <row r="372" s="13" customFormat="1">
      <c r="A372" s="13"/>
      <c r="B372" s="220"/>
      <c r="C372" s="221"/>
      <c r="D372" s="222" t="s">
        <v>132</v>
      </c>
      <c r="E372" s="223" t="s">
        <v>19</v>
      </c>
      <c r="F372" s="224" t="s">
        <v>445</v>
      </c>
      <c r="G372" s="221"/>
      <c r="H372" s="225">
        <v>5.0999999999999996</v>
      </c>
      <c r="I372" s="226"/>
      <c r="J372" s="221"/>
      <c r="K372" s="221"/>
      <c r="L372" s="227"/>
      <c r="M372" s="228"/>
      <c r="N372" s="229"/>
      <c r="O372" s="229"/>
      <c r="P372" s="229"/>
      <c r="Q372" s="229"/>
      <c r="R372" s="229"/>
      <c r="S372" s="229"/>
      <c r="T372" s="230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1" t="s">
        <v>132</v>
      </c>
      <c r="AU372" s="231" t="s">
        <v>77</v>
      </c>
      <c r="AV372" s="13" t="s">
        <v>77</v>
      </c>
      <c r="AW372" s="13" t="s">
        <v>32</v>
      </c>
      <c r="AX372" s="13" t="s">
        <v>70</v>
      </c>
      <c r="AY372" s="231" t="s">
        <v>120</v>
      </c>
    </row>
    <row r="373" s="14" customFormat="1">
      <c r="A373" s="14"/>
      <c r="B373" s="232"/>
      <c r="C373" s="233"/>
      <c r="D373" s="222" t="s">
        <v>132</v>
      </c>
      <c r="E373" s="234" t="s">
        <v>19</v>
      </c>
      <c r="F373" s="235" t="s">
        <v>164</v>
      </c>
      <c r="G373" s="233"/>
      <c r="H373" s="234" t="s">
        <v>19</v>
      </c>
      <c r="I373" s="236"/>
      <c r="J373" s="233"/>
      <c r="K373" s="233"/>
      <c r="L373" s="237"/>
      <c r="M373" s="238"/>
      <c r="N373" s="239"/>
      <c r="O373" s="239"/>
      <c r="P373" s="239"/>
      <c r="Q373" s="239"/>
      <c r="R373" s="239"/>
      <c r="S373" s="239"/>
      <c r="T373" s="240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1" t="s">
        <v>132</v>
      </c>
      <c r="AU373" s="241" t="s">
        <v>77</v>
      </c>
      <c r="AV373" s="14" t="s">
        <v>75</v>
      </c>
      <c r="AW373" s="14" t="s">
        <v>32</v>
      </c>
      <c r="AX373" s="14" t="s">
        <v>70</v>
      </c>
      <c r="AY373" s="241" t="s">
        <v>120</v>
      </c>
    </row>
    <row r="374" s="13" customFormat="1">
      <c r="A374" s="13"/>
      <c r="B374" s="220"/>
      <c r="C374" s="221"/>
      <c r="D374" s="222" t="s">
        <v>132</v>
      </c>
      <c r="E374" s="223" t="s">
        <v>19</v>
      </c>
      <c r="F374" s="224" t="s">
        <v>205</v>
      </c>
      <c r="G374" s="221"/>
      <c r="H374" s="225">
        <v>10.08</v>
      </c>
      <c r="I374" s="226"/>
      <c r="J374" s="221"/>
      <c r="K374" s="221"/>
      <c r="L374" s="227"/>
      <c r="M374" s="228"/>
      <c r="N374" s="229"/>
      <c r="O374" s="229"/>
      <c r="P374" s="229"/>
      <c r="Q374" s="229"/>
      <c r="R374" s="229"/>
      <c r="S374" s="229"/>
      <c r="T374" s="230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1" t="s">
        <v>132</v>
      </c>
      <c r="AU374" s="231" t="s">
        <v>77</v>
      </c>
      <c r="AV374" s="13" t="s">
        <v>77</v>
      </c>
      <c r="AW374" s="13" t="s">
        <v>32</v>
      </c>
      <c r="AX374" s="13" t="s">
        <v>70</v>
      </c>
      <c r="AY374" s="231" t="s">
        <v>120</v>
      </c>
    </row>
    <row r="375" s="14" customFormat="1">
      <c r="A375" s="14"/>
      <c r="B375" s="232"/>
      <c r="C375" s="233"/>
      <c r="D375" s="222" t="s">
        <v>132</v>
      </c>
      <c r="E375" s="234" t="s">
        <v>19</v>
      </c>
      <c r="F375" s="235" t="s">
        <v>143</v>
      </c>
      <c r="G375" s="233"/>
      <c r="H375" s="234" t="s">
        <v>19</v>
      </c>
      <c r="I375" s="236"/>
      <c r="J375" s="233"/>
      <c r="K375" s="233"/>
      <c r="L375" s="237"/>
      <c r="M375" s="238"/>
      <c r="N375" s="239"/>
      <c r="O375" s="239"/>
      <c r="P375" s="239"/>
      <c r="Q375" s="239"/>
      <c r="R375" s="239"/>
      <c r="S375" s="239"/>
      <c r="T375" s="240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1" t="s">
        <v>132</v>
      </c>
      <c r="AU375" s="241" t="s">
        <v>77</v>
      </c>
      <c r="AV375" s="14" t="s">
        <v>75</v>
      </c>
      <c r="AW375" s="14" t="s">
        <v>32</v>
      </c>
      <c r="AX375" s="14" t="s">
        <v>70</v>
      </c>
      <c r="AY375" s="241" t="s">
        <v>120</v>
      </c>
    </row>
    <row r="376" s="13" customFormat="1">
      <c r="A376" s="13"/>
      <c r="B376" s="220"/>
      <c r="C376" s="221"/>
      <c r="D376" s="222" t="s">
        <v>132</v>
      </c>
      <c r="E376" s="223" t="s">
        <v>19</v>
      </c>
      <c r="F376" s="224" t="s">
        <v>144</v>
      </c>
      <c r="G376" s="221"/>
      <c r="H376" s="225">
        <v>22.253</v>
      </c>
      <c r="I376" s="226"/>
      <c r="J376" s="221"/>
      <c r="K376" s="221"/>
      <c r="L376" s="227"/>
      <c r="M376" s="228"/>
      <c r="N376" s="229"/>
      <c r="O376" s="229"/>
      <c r="P376" s="229"/>
      <c r="Q376" s="229"/>
      <c r="R376" s="229"/>
      <c r="S376" s="229"/>
      <c r="T376" s="230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1" t="s">
        <v>132</v>
      </c>
      <c r="AU376" s="231" t="s">
        <v>77</v>
      </c>
      <c r="AV376" s="13" t="s">
        <v>77</v>
      </c>
      <c r="AW376" s="13" t="s">
        <v>32</v>
      </c>
      <c r="AX376" s="13" t="s">
        <v>70</v>
      </c>
      <c r="AY376" s="231" t="s">
        <v>120</v>
      </c>
    </row>
    <row r="377" s="15" customFormat="1">
      <c r="A377" s="15"/>
      <c r="B377" s="242"/>
      <c r="C377" s="243"/>
      <c r="D377" s="222" t="s">
        <v>132</v>
      </c>
      <c r="E377" s="244" t="s">
        <v>19</v>
      </c>
      <c r="F377" s="245" t="s">
        <v>145</v>
      </c>
      <c r="G377" s="243"/>
      <c r="H377" s="246">
        <v>37.433</v>
      </c>
      <c r="I377" s="247"/>
      <c r="J377" s="243"/>
      <c r="K377" s="243"/>
      <c r="L377" s="248"/>
      <c r="M377" s="249"/>
      <c r="N377" s="250"/>
      <c r="O377" s="250"/>
      <c r="P377" s="250"/>
      <c r="Q377" s="250"/>
      <c r="R377" s="250"/>
      <c r="S377" s="250"/>
      <c r="T377" s="251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52" t="s">
        <v>132</v>
      </c>
      <c r="AU377" s="252" t="s">
        <v>77</v>
      </c>
      <c r="AV377" s="15" t="s">
        <v>128</v>
      </c>
      <c r="AW377" s="15" t="s">
        <v>32</v>
      </c>
      <c r="AX377" s="15" t="s">
        <v>75</v>
      </c>
      <c r="AY377" s="252" t="s">
        <v>120</v>
      </c>
    </row>
    <row r="378" s="2" customFormat="1" ht="16.5" customHeight="1">
      <c r="A378" s="41"/>
      <c r="B378" s="42"/>
      <c r="C378" s="201" t="s">
        <v>446</v>
      </c>
      <c r="D378" s="201" t="s">
        <v>124</v>
      </c>
      <c r="E378" s="202" t="s">
        <v>447</v>
      </c>
      <c r="F378" s="203" t="s">
        <v>448</v>
      </c>
      <c r="G378" s="204" t="s">
        <v>127</v>
      </c>
      <c r="H378" s="205">
        <v>37.433</v>
      </c>
      <c r="I378" s="206"/>
      <c r="J378" s="207">
        <f>ROUND(I378*H378,2)</f>
        <v>0</v>
      </c>
      <c r="K378" s="208"/>
      <c r="L378" s="47"/>
      <c r="M378" s="209" t="s">
        <v>19</v>
      </c>
      <c r="N378" s="210" t="s">
        <v>41</v>
      </c>
      <c r="O378" s="87"/>
      <c r="P378" s="211">
        <f>O378*H378</f>
        <v>0</v>
      </c>
      <c r="Q378" s="211">
        <v>0</v>
      </c>
      <c r="R378" s="211">
        <f>Q378*H378</f>
        <v>0</v>
      </c>
      <c r="S378" s="211">
        <v>0</v>
      </c>
      <c r="T378" s="212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3" t="s">
        <v>273</v>
      </c>
      <c r="AT378" s="213" t="s">
        <v>124</v>
      </c>
      <c r="AU378" s="213" t="s">
        <v>77</v>
      </c>
      <c r="AY378" s="20" t="s">
        <v>120</v>
      </c>
      <c r="BE378" s="214">
        <f>IF(N378="základní",J378,0)</f>
        <v>0</v>
      </c>
      <c r="BF378" s="214">
        <f>IF(N378="snížená",J378,0)</f>
        <v>0</v>
      </c>
      <c r="BG378" s="214">
        <f>IF(N378="zákl. přenesená",J378,0)</f>
        <v>0</v>
      </c>
      <c r="BH378" s="214">
        <f>IF(N378="sníž. přenesená",J378,0)</f>
        <v>0</v>
      </c>
      <c r="BI378" s="214">
        <f>IF(N378="nulová",J378,0)</f>
        <v>0</v>
      </c>
      <c r="BJ378" s="20" t="s">
        <v>75</v>
      </c>
      <c r="BK378" s="214">
        <f>ROUND(I378*H378,2)</f>
        <v>0</v>
      </c>
      <c r="BL378" s="20" t="s">
        <v>273</v>
      </c>
      <c r="BM378" s="213" t="s">
        <v>449</v>
      </c>
    </row>
    <row r="379" s="2" customFormat="1">
      <c r="A379" s="41"/>
      <c r="B379" s="42"/>
      <c r="C379" s="43"/>
      <c r="D379" s="215" t="s">
        <v>130</v>
      </c>
      <c r="E379" s="43"/>
      <c r="F379" s="216" t="s">
        <v>450</v>
      </c>
      <c r="G379" s="43"/>
      <c r="H379" s="43"/>
      <c r="I379" s="217"/>
      <c r="J379" s="43"/>
      <c r="K379" s="43"/>
      <c r="L379" s="47"/>
      <c r="M379" s="218"/>
      <c r="N379" s="219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130</v>
      </c>
      <c r="AU379" s="20" t="s">
        <v>77</v>
      </c>
    </row>
    <row r="380" s="2" customFormat="1" ht="16.5" customHeight="1">
      <c r="A380" s="41"/>
      <c r="B380" s="42"/>
      <c r="C380" s="201" t="s">
        <v>451</v>
      </c>
      <c r="D380" s="201" t="s">
        <v>124</v>
      </c>
      <c r="E380" s="202" t="s">
        <v>452</v>
      </c>
      <c r="F380" s="203" t="s">
        <v>453</v>
      </c>
      <c r="G380" s="204" t="s">
        <v>127</v>
      </c>
      <c r="H380" s="205">
        <v>37.433</v>
      </c>
      <c r="I380" s="206"/>
      <c r="J380" s="207">
        <f>ROUND(I380*H380,2)</f>
        <v>0</v>
      </c>
      <c r="K380" s="208"/>
      <c r="L380" s="47"/>
      <c r="M380" s="209" t="s">
        <v>19</v>
      </c>
      <c r="N380" s="210" t="s">
        <v>41</v>
      </c>
      <c r="O380" s="87"/>
      <c r="P380" s="211">
        <f>O380*H380</f>
        <v>0</v>
      </c>
      <c r="Q380" s="211">
        <v>3.0000000000000001E-05</v>
      </c>
      <c r="R380" s="211">
        <f>Q380*H380</f>
        <v>0.0011229899999999999</v>
      </c>
      <c r="S380" s="211">
        <v>0</v>
      </c>
      <c r="T380" s="212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13" t="s">
        <v>273</v>
      </c>
      <c r="AT380" s="213" t="s">
        <v>124</v>
      </c>
      <c r="AU380" s="213" t="s">
        <v>77</v>
      </c>
      <c r="AY380" s="20" t="s">
        <v>120</v>
      </c>
      <c r="BE380" s="214">
        <f>IF(N380="základní",J380,0)</f>
        <v>0</v>
      </c>
      <c r="BF380" s="214">
        <f>IF(N380="snížená",J380,0)</f>
        <v>0</v>
      </c>
      <c r="BG380" s="214">
        <f>IF(N380="zákl. přenesená",J380,0)</f>
        <v>0</v>
      </c>
      <c r="BH380" s="214">
        <f>IF(N380="sníž. přenesená",J380,0)</f>
        <v>0</v>
      </c>
      <c r="BI380" s="214">
        <f>IF(N380="nulová",J380,0)</f>
        <v>0</v>
      </c>
      <c r="BJ380" s="20" t="s">
        <v>75</v>
      </c>
      <c r="BK380" s="214">
        <f>ROUND(I380*H380,2)</f>
        <v>0</v>
      </c>
      <c r="BL380" s="20" t="s">
        <v>273</v>
      </c>
      <c r="BM380" s="213" t="s">
        <v>454</v>
      </c>
    </row>
    <row r="381" s="2" customFormat="1">
      <c r="A381" s="41"/>
      <c r="B381" s="42"/>
      <c r="C381" s="43"/>
      <c r="D381" s="215" t="s">
        <v>130</v>
      </c>
      <c r="E381" s="43"/>
      <c r="F381" s="216" t="s">
        <v>455</v>
      </c>
      <c r="G381" s="43"/>
      <c r="H381" s="43"/>
      <c r="I381" s="217"/>
      <c r="J381" s="43"/>
      <c r="K381" s="43"/>
      <c r="L381" s="47"/>
      <c r="M381" s="218"/>
      <c r="N381" s="219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130</v>
      </c>
      <c r="AU381" s="20" t="s">
        <v>77</v>
      </c>
    </row>
    <row r="382" s="2" customFormat="1" ht="24.15" customHeight="1">
      <c r="A382" s="41"/>
      <c r="B382" s="42"/>
      <c r="C382" s="201" t="s">
        <v>456</v>
      </c>
      <c r="D382" s="201" t="s">
        <v>124</v>
      </c>
      <c r="E382" s="202" t="s">
        <v>457</v>
      </c>
      <c r="F382" s="203" t="s">
        <v>458</v>
      </c>
      <c r="G382" s="204" t="s">
        <v>127</v>
      </c>
      <c r="H382" s="205">
        <v>37.093000000000004</v>
      </c>
      <c r="I382" s="206"/>
      <c r="J382" s="207">
        <f>ROUND(I382*H382,2)</f>
        <v>0</v>
      </c>
      <c r="K382" s="208"/>
      <c r="L382" s="47"/>
      <c r="M382" s="209" t="s">
        <v>19</v>
      </c>
      <c r="N382" s="210" t="s">
        <v>41</v>
      </c>
      <c r="O382" s="87"/>
      <c r="P382" s="211">
        <f>O382*H382</f>
        <v>0</v>
      </c>
      <c r="Q382" s="211">
        <v>0.0045500000000000002</v>
      </c>
      <c r="R382" s="211">
        <f>Q382*H382</f>
        <v>0.16877315000000001</v>
      </c>
      <c r="S382" s="211">
        <v>0</v>
      </c>
      <c r="T382" s="212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13" t="s">
        <v>273</v>
      </c>
      <c r="AT382" s="213" t="s">
        <v>124</v>
      </c>
      <c r="AU382" s="213" t="s">
        <v>77</v>
      </c>
      <c r="AY382" s="20" t="s">
        <v>120</v>
      </c>
      <c r="BE382" s="214">
        <f>IF(N382="základní",J382,0)</f>
        <v>0</v>
      </c>
      <c r="BF382" s="214">
        <f>IF(N382="snížená",J382,0)</f>
        <v>0</v>
      </c>
      <c r="BG382" s="214">
        <f>IF(N382="zákl. přenesená",J382,0)</f>
        <v>0</v>
      </c>
      <c r="BH382" s="214">
        <f>IF(N382="sníž. přenesená",J382,0)</f>
        <v>0</v>
      </c>
      <c r="BI382" s="214">
        <f>IF(N382="nulová",J382,0)</f>
        <v>0</v>
      </c>
      <c r="BJ382" s="20" t="s">
        <v>75</v>
      </c>
      <c r="BK382" s="214">
        <f>ROUND(I382*H382,2)</f>
        <v>0</v>
      </c>
      <c r="BL382" s="20" t="s">
        <v>273</v>
      </c>
      <c r="BM382" s="213" t="s">
        <v>459</v>
      </c>
    </row>
    <row r="383" s="2" customFormat="1">
      <c r="A383" s="41"/>
      <c r="B383" s="42"/>
      <c r="C383" s="43"/>
      <c r="D383" s="215" t="s">
        <v>130</v>
      </c>
      <c r="E383" s="43"/>
      <c r="F383" s="216" t="s">
        <v>460</v>
      </c>
      <c r="G383" s="43"/>
      <c r="H383" s="43"/>
      <c r="I383" s="217"/>
      <c r="J383" s="43"/>
      <c r="K383" s="43"/>
      <c r="L383" s="47"/>
      <c r="M383" s="218"/>
      <c r="N383" s="219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130</v>
      </c>
      <c r="AU383" s="20" t="s">
        <v>77</v>
      </c>
    </row>
    <row r="384" s="14" customFormat="1">
      <c r="A384" s="14"/>
      <c r="B384" s="232"/>
      <c r="C384" s="233"/>
      <c r="D384" s="222" t="s">
        <v>132</v>
      </c>
      <c r="E384" s="234" t="s">
        <v>19</v>
      </c>
      <c r="F384" s="235" t="s">
        <v>143</v>
      </c>
      <c r="G384" s="233"/>
      <c r="H384" s="234" t="s">
        <v>19</v>
      </c>
      <c r="I384" s="236"/>
      <c r="J384" s="233"/>
      <c r="K384" s="233"/>
      <c r="L384" s="237"/>
      <c r="M384" s="238"/>
      <c r="N384" s="239"/>
      <c r="O384" s="239"/>
      <c r="P384" s="239"/>
      <c r="Q384" s="239"/>
      <c r="R384" s="239"/>
      <c r="S384" s="239"/>
      <c r="T384" s="240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1" t="s">
        <v>132</v>
      </c>
      <c r="AU384" s="241" t="s">
        <v>77</v>
      </c>
      <c r="AV384" s="14" t="s">
        <v>75</v>
      </c>
      <c r="AW384" s="14" t="s">
        <v>32</v>
      </c>
      <c r="AX384" s="14" t="s">
        <v>70</v>
      </c>
      <c r="AY384" s="241" t="s">
        <v>120</v>
      </c>
    </row>
    <row r="385" s="13" customFormat="1">
      <c r="A385" s="13"/>
      <c r="B385" s="220"/>
      <c r="C385" s="221"/>
      <c r="D385" s="222" t="s">
        <v>132</v>
      </c>
      <c r="E385" s="223" t="s">
        <v>19</v>
      </c>
      <c r="F385" s="224" t="s">
        <v>144</v>
      </c>
      <c r="G385" s="221"/>
      <c r="H385" s="225">
        <v>22.253</v>
      </c>
      <c r="I385" s="226"/>
      <c r="J385" s="221"/>
      <c r="K385" s="221"/>
      <c r="L385" s="227"/>
      <c r="M385" s="228"/>
      <c r="N385" s="229"/>
      <c r="O385" s="229"/>
      <c r="P385" s="229"/>
      <c r="Q385" s="229"/>
      <c r="R385" s="229"/>
      <c r="S385" s="229"/>
      <c r="T385" s="230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1" t="s">
        <v>132</v>
      </c>
      <c r="AU385" s="231" t="s">
        <v>77</v>
      </c>
      <c r="AV385" s="13" t="s">
        <v>77</v>
      </c>
      <c r="AW385" s="13" t="s">
        <v>32</v>
      </c>
      <c r="AX385" s="13" t="s">
        <v>70</v>
      </c>
      <c r="AY385" s="231" t="s">
        <v>120</v>
      </c>
    </row>
    <row r="386" s="14" customFormat="1">
      <c r="A386" s="14"/>
      <c r="B386" s="232"/>
      <c r="C386" s="233"/>
      <c r="D386" s="222" t="s">
        <v>132</v>
      </c>
      <c r="E386" s="234" t="s">
        <v>19</v>
      </c>
      <c r="F386" s="235" t="s">
        <v>162</v>
      </c>
      <c r="G386" s="233"/>
      <c r="H386" s="234" t="s">
        <v>19</v>
      </c>
      <c r="I386" s="236"/>
      <c r="J386" s="233"/>
      <c r="K386" s="233"/>
      <c r="L386" s="237"/>
      <c r="M386" s="238"/>
      <c r="N386" s="239"/>
      <c r="O386" s="239"/>
      <c r="P386" s="239"/>
      <c r="Q386" s="239"/>
      <c r="R386" s="239"/>
      <c r="S386" s="239"/>
      <c r="T386" s="240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1" t="s">
        <v>132</v>
      </c>
      <c r="AU386" s="241" t="s">
        <v>77</v>
      </c>
      <c r="AV386" s="14" t="s">
        <v>75</v>
      </c>
      <c r="AW386" s="14" t="s">
        <v>32</v>
      </c>
      <c r="AX386" s="14" t="s">
        <v>70</v>
      </c>
      <c r="AY386" s="241" t="s">
        <v>120</v>
      </c>
    </row>
    <row r="387" s="13" customFormat="1">
      <c r="A387" s="13"/>
      <c r="B387" s="220"/>
      <c r="C387" s="221"/>
      <c r="D387" s="222" t="s">
        <v>132</v>
      </c>
      <c r="E387" s="223" t="s">
        <v>19</v>
      </c>
      <c r="F387" s="224" t="s">
        <v>204</v>
      </c>
      <c r="G387" s="221"/>
      <c r="H387" s="225">
        <v>4.7599999999999998</v>
      </c>
      <c r="I387" s="226"/>
      <c r="J387" s="221"/>
      <c r="K387" s="221"/>
      <c r="L387" s="227"/>
      <c r="M387" s="228"/>
      <c r="N387" s="229"/>
      <c r="O387" s="229"/>
      <c r="P387" s="229"/>
      <c r="Q387" s="229"/>
      <c r="R387" s="229"/>
      <c r="S387" s="229"/>
      <c r="T387" s="23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1" t="s">
        <v>132</v>
      </c>
      <c r="AU387" s="231" t="s">
        <v>77</v>
      </c>
      <c r="AV387" s="13" t="s">
        <v>77</v>
      </c>
      <c r="AW387" s="13" t="s">
        <v>32</v>
      </c>
      <c r="AX387" s="13" t="s">
        <v>70</v>
      </c>
      <c r="AY387" s="231" t="s">
        <v>120</v>
      </c>
    </row>
    <row r="388" s="14" customFormat="1">
      <c r="A388" s="14"/>
      <c r="B388" s="232"/>
      <c r="C388" s="233"/>
      <c r="D388" s="222" t="s">
        <v>132</v>
      </c>
      <c r="E388" s="234" t="s">
        <v>19</v>
      </c>
      <c r="F388" s="235" t="s">
        <v>164</v>
      </c>
      <c r="G388" s="233"/>
      <c r="H388" s="234" t="s">
        <v>19</v>
      </c>
      <c r="I388" s="236"/>
      <c r="J388" s="233"/>
      <c r="K388" s="233"/>
      <c r="L388" s="237"/>
      <c r="M388" s="238"/>
      <c r="N388" s="239"/>
      <c r="O388" s="239"/>
      <c r="P388" s="239"/>
      <c r="Q388" s="239"/>
      <c r="R388" s="239"/>
      <c r="S388" s="239"/>
      <c r="T388" s="240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1" t="s">
        <v>132</v>
      </c>
      <c r="AU388" s="241" t="s">
        <v>77</v>
      </c>
      <c r="AV388" s="14" t="s">
        <v>75</v>
      </c>
      <c r="AW388" s="14" t="s">
        <v>32</v>
      </c>
      <c r="AX388" s="14" t="s">
        <v>70</v>
      </c>
      <c r="AY388" s="241" t="s">
        <v>120</v>
      </c>
    </row>
    <row r="389" s="13" customFormat="1">
      <c r="A389" s="13"/>
      <c r="B389" s="220"/>
      <c r="C389" s="221"/>
      <c r="D389" s="222" t="s">
        <v>132</v>
      </c>
      <c r="E389" s="223" t="s">
        <v>19</v>
      </c>
      <c r="F389" s="224" t="s">
        <v>205</v>
      </c>
      <c r="G389" s="221"/>
      <c r="H389" s="225">
        <v>10.08</v>
      </c>
      <c r="I389" s="226"/>
      <c r="J389" s="221"/>
      <c r="K389" s="221"/>
      <c r="L389" s="227"/>
      <c r="M389" s="228"/>
      <c r="N389" s="229"/>
      <c r="O389" s="229"/>
      <c r="P389" s="229"/>
      <c r="Q389" s="229"/>
      <c r="R389" s="229"/>
      <c r="S389" s="229"/>
      <c r="T389" s="23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1" t="s">
        <v>132</v>
      </c>
      <c r="AU389" s="231" t="s">
        <v>77</v>
      </c>
      <c r="AV389" s="13" t="s">
        <v>77</v>
      </c>
      <c r="AW389" s="13" t="s">
        <v>32</v>
      </c>
      <c r="AX389" s="13" t="s">
        <v>70</v>
      </c>
      <c r="AY389" s="231" t="s">
        <v>120</v>
      </c>
    </row>
    <row r="390" s="15" customFormat="1">
      <c r="A390" s="15"/>
      <c r="B390" s="242"/>
      <c r="C390" s="243"/>
      <c r="D390" s="222" t="s">
        <v>132</v>
      </c>
      <c r="E390" s="244" t="s">
        <v>19</v>
      </c>
      <c r="F390" s="245" t="s">
        <v>145</v>
      </c>
      <c r="G390" s="243"/>
      <c r="H390" s="246">
        <v>37.092999999999996</v>
      </c>
      <c r="I390" s="247"/>
      <c r="J390" s="243"/>
      <c r="K390" s="243"/>
      <c r="L390" s="248"/>
      <c r="M390" s="249"/>
      <c r="N390" s="250"/>
      <c r="O390" s="250"/>
      <c r="P390" s="250"/>
      <c r="Q390" s="250"/>
      <c r="R390" s="250"/>
      <c r="S390" s="250"/>
      <c r="T390" s="251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52" t="s">
        <v>132</v>
      </c>
      <c r="AU390" s="252" t="s">
        <v>77</v>
      </c>
      <c r="AV390" s="15" t="s">
        <v>128</v>
      </c>
      <c r="AW390" s="15" t="s">
        <v>32</v>
      </c>
      <c r="AX390" s="15" t="s">
        <v>75</v>
      </c>
      <c r="AY390" s="252" t="s">
        <v>120</v>
      </c>
    </row>
    <row r="391" s="2" customFormat="1" ht="24.15" customHeight="1">
      <c r="A391" s="41"/>
      <c r="B391" s="42"/>
      <c r="C391" s="201" t="s">
        <v>273</v>
      </c>
      <c r="D391" s="201" t="s">
        <v>124</v>
      </c>
      <c r="E391" s="202" t="s">
        <v>461</v>
      </c>
      <c r="F391" s="203" t="s">
        <v>462</v>
      </c>
      <c r="G391" s="204" t="s">
        <v>127</v>
      </c>
      <c r="H391" s="205">
        <v>14.84</v>
      </c>
      <c r="I391" s="206"/>
      <c r="J391" s="207">
        <f>ROUND(I391*H391,2)</f>
        <v>0</v>
      </c>
      <c r="K391" s="208"/>
      <c r="L391" s="47"/>
      <c r="M391" s="209" t="s">
        <v>19</v>
      </c>
      <c r="N391" s="210" t="s">
        <v>41</v>
      </c>
      <c r="O391" s="87"/>
      <c r="P391" s="211">
        <f>O391*H391</f>
        <v>0</v>
      </c>
      <c r="Q391" s="211">
        <v>0.014999999999999999</v>
      </c>
      <c r="R391" s="211">
        <f>Q391*H391</f>
        <v>0.22259999999999999</v>
      </c>
      <c r="S391" s="211">
        <v>0</v>
      </c>
      <c r="T391" s="212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13" t="s">
        <v>273</v>
      </c>
      <c r="AT391" s="213" t="s">
        <v>124</v>
      </c>
      <c r="AU391" s="213" t="s">
        <v>77</v>
      </c>
      <c r="AY391" s="20" t="s">
        <v>120</v>
      </c>
      <c r="BE391" s="214">
        <f>IF(N391="základní",J391,0)</f>
        <v>0</v>
      </c>
      <c r="BF391" s="214">
        <f>IF(N391="snížená",J391,0)</f>
        <v>0</v>
      </c>
      <c r="BG391" s="214">
        <f>IF(N391="zákl. přenesená",J391,0)</f>
        <v>0</v>
      </c>
      <c r="BH391" s="214">
        <f>IF(N391="sníž. přenesená",J391,0)</f>
        <v>0</v>
      </c>
      <c r="BI391" s="214">
        <f>IF(N391="nulová",J391,0)</f>
        <v>0</v>
      </c>
      <c r="BJ391" s="20" t="s">
        <v>75</v>
      </c>
      <c r="BK391" s="214">
        <f>ROUND(I391*H391,2)</f>
        <v>0</v>
      </c>
      <c r="BL391" s="20" t="s">
        <v>273</v>
      </c>
      <c r="BM391" s="213" t="s">
        <v>463</v>
      </c>
    </row>
    <row r="392" s="2" customFormat="1">
      <c r="A392" s="41"/>
      <c r="B392" s="42"/>
      <c r="C392" s="43"/>
      <c r="D392" s="215" t="s">
        <v>130</v>
      </c>
      <c r="E392" s="43"/>
      <c r="F392" s="216" t="s">
        <v>464</v>
      </c>
      <c r="G392" s="43"/>
      <c r="H392" s="43"/>
      <c r="I392" s="217"/>
      <c r="J392" s="43"/>
      <c r="K392" s="43"/>
      <c r="L392" s="47"/>
      <c r="M392" s="218"/>
      <c r="N392" s="219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130</v>
      </c>
      <c r="AU392" s="20" t="s">
        <v>77</v>
      </c>
    </row>
    <row r="393" s="14" customFormat="1">
      <c r="A393" s="14"/>
      <c r="B393" s="232"/>
      <c r="C393" s="233"/>
      <c r="D393" s="222" t="s">
        <v>132</v>
      </c>
      <c r="E393" s="234" t="s">
        <v>19</v>
      </c>
      <c r="F393" s="235" t="s">
        <v>162</v>
      </c>
      <c r="G393" s="233"/>
      <c r="H393" s="234" t="s">
        <v>19</v>
      </c>
      <c r="I393" s="236"/>
      <c r="J393" s="233"/>
      <c r="K393" s="233"/>
      <c r="L393" s="237"/>
      <c r="M393" s="238"/>
      <c r="N393" s="239"/>
      <c r="O393" s="239"/>
      <c r="P393" s="239"/>
      <c r="Q393" s="239"/>
      <c r="R393" s="239"/>
      <c r="S393" s="239"/>
      <c r="T393" s="240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1" t="s">
        <v>132</v>
      </c>
      <c r="AU393" s="241" t="s">
        <v>77</v>
      </c>
      <c r="AV393" s="14" t="s">
        <v>75</v>
      </c>
      <c r="AW393" s="14" t="s">
        <v>32</v>
      </c>
      <c r="AX393" s="14" t="s">
        <v>70</v>
      </c>
      <c r="AY393" s="241" t="s">
        <v>120</v>
      </c>
    </row>
    <row r="394" s="13" customFormat="1">
      <c r="A394" s="13"/>
      <c r="B394" s="220"/>
      <c r="C394" s="221"/>
      <c r="D394" s="222" t="s">
        <v>132</v>
      </c>
      <c r="E394" s="223" t="s">
        <v>19</v>
      </c>
      <c r="F394" s="224" t="s">
        <v>204</v>
      </c>
      <c r="G394" s="221"/>
      <c r="H394" s="225">
        <v>4.7599999999999998</v>
      </c>
      <c r="I394" s="226"/>
      <c r="J394" s="221"/>
      <c r="K394" s="221"/>
      <c r="L394" s="227"/>
      <c r="M394" s="228"/>
      <c r="N394" s="229"/>
      <c r="O394" s="229"/>
      <c r="P394" s="229"/>
      <c r="Q394" s="229"/>
      <c r="R394" s="229"/>
      <c r="S394" s="229"/>
      <c r="T394" s="23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1" t="s">
        <v>132</v>
      </c>
      <c r="AU394" s="231" t="s">
        <v>77</v>
      </c>
      <c r="AV394" s="13" t="s">
        <v>77</v>
      </c>
      <c r="AW394" s="13" t="s">
        <v>32</v>
      </c>
      <c r="AX394" s="13" t="s">
        <v>70</v>
      </c>
      <c r="AY394" s="231" t="s">
        <v>120</v>
      </c>
    </row>
    <row r="395" s="14" customFormat="1">
      <c r="A395" s="14"/>
      <c r="B395" s="232"/>
      <c r="C395" s="233"/>
      <c r="D395" s="222" t="s">
        <v>132</v>
      </c>
      <c r="E395" s="234" t="s">
        <v>19</v>
      </c>
      <c r="F395" s="235" t="s">
        <v>164</v>
      </c>
      <c r="G395" s="233"/>
      <c r="H395" s="234" t="s">
        <v>19</v>
      </c>
      <c r="I395" s="236"/>
      <c r="J395" s="233"/>
      <c r="K395" s="233"/>
      <c r="L395" s="237"/>
      <c r="M395" s="238"/>
      <c r="N395" s="239"/>
      <c r="O395" s="239"/>
      <c r="P395" s="239"/>
      <c r="Q395" s="239"/>
      <c r="R395" s="239"/>
      <c r="S395" s="239"/>
      <c r="T395" s="240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1" t="s">
        <v>132</v>
      </c>
      <c r="AU395" s="241" t="s">
        <v>77</v>
      </c>
      <c r="AV395" s="14" t="s">
        <v>75</v>
      </c>
      <c r="AW395" s="14" t="s">
        <v>32</v>
      </c>
      <c r="AX395" s="14" t="s">
        <v>70</v>
      </c>
      <c r="AY395" s="241" t="s">
        <v>120</v>
      </c>
    </row>
    <row r="396" s="13" customFormat="1">
      <c r="A396" s="13"/>
      <c r="B396" s="220"/>
      <c r="C396" s="221"/>
      <c r="D396" s="222" t="s">
        <v>132</v>
      </c>
      <c r="E396" s="223" t="s">
        <v>19</v>
      </c>
      <c r="F396" s="224" t="s">
        <v>205</v>
      </c>
      <c r="G396" s="221"/>
      <c r="H396" s="225">
        <v>10.08</v>
      </c>
      <c r="I396" s="226"/>
      <c r="J396" s="221"/>
      <c r="K396" s="221"/>
      <c r="L396" s="227"/>
      <c r="M396" s="228"/>
      <c r="N396" s="229"/>
      <c r="O396" s="229"/>
      <c r="P396" s="229"/>
      <c r="Q396" s="229"/>
      <c r="R396" s="229"/>
      <c r="S396" s="229"/>
      <c r="T396" s="230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1" t="s">
        <v>132</v>
      </c>
      <c r="AU396" s="231" t="s">
        <v>77</v>
      </c>
      <c r="AV396" s="13" t="s">
        <v>77</v>
      </c>
      <c r="AW396" s="13" t="s">
        <v>32</v>
      </c>
      <c r="AX396" s="13" t="s">
        <v>70</v>
      </c>
      <c r="AY396" s="231" t="s">
        <v>120</v>
      </c>
    </row>
    <row r="397" s="15" customFormat="1">
      <c r="A397" s="15"/>
      <c r="B397" s="242"/>
      <c r="C397" s="243"/>
      <c r="D397" s="222" t="s">
        <v>132</v>
      </c>
      <c r="E397" s="244" t="s">
        <v>19</v>
      </c>
      <c r="F397" s="245" t="s">
        <v>145</v>
      </c>
      <c r="G397" s="243"/>
      <c r="H397" s="246">
        <v>14.84</v>
      </c>
      <c r="I397" s="247"/>
      <c r="J397" s="243"/>
      <c r="K397" s="243"/>
      <c r="L397" s="248"/>
      <c r="M397" s="249"/>
      <c r="N397" s="250"/>
      <c r="O397" s="250"/>
      <c r="P397" s="250"/>
      <c r="Q397" s="250"/>
      <c r="R397" s="250"/>
      <c r="S397" s="250"/>
      <c r="T397" s="251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52" t="s">
        <v>132</v>
      </c>
      <c r="AU397" s="252" t="s">
        <v>77</v>
      </c>
      <c r="AV397" s="15" t="s">
        <v>128</v>
      </c>
      <c r="AW397" s="15" t="s">
        <v>32</v>
      </c>
      <c r="AX397" s="15" t="s">
        <v>75</v>
      </c>
      <c r="AY397" s="252" t="s">
        <v>120</v>
      </c>
    </row>
    <row r="398" s="2" customFormat="1" ht="16.5" customHeight="1">
      <c r="A398" s="41"/>
      <c r="B398" s="42"/>
      <c r="C398" s="201" t="s">
        <v>8</v>
      </c>
      <c r="D398" s="201" t="s">
        <v>124</v>
      </c>
      <c r="E398" s="202" t="s">
        <v>465</v>
      </c>
      <c r="F398" s="203" t="s">
        <v>466</v>
      </c>
      <c r="G398" s="204" t="s">
        <v>127</v>
      </c>
      <c r="H398" s="205">
        <v>22.253</v>
      </c>
      <c r="I398" s="206"/>
      <c r="J398" s="207">
        <f>ROUND(I398*H398,2)</f>
        <v>0</v>
      </c>
      <c r="K398" s="208"/>
      <c r="L398" s="47"/>
      <c r="M398" s="209" t="s">
        <v>19</v>
      </c>
      <c r="N398" s="210" t="s">
        <v>41</v>
      </c>
      <c r="O398" s="87"/>
      <c r="P398" s="211">
        <f>O398*H398</f>
        <v>0</v>
      </c>
      <c r="Q398" s="211">
        <v>0</v>
      </c>
      <c r="R398" s="211">
        <f>Q398*H398</f>
        <v>0</v>
      </c>
      <c r="S398" s="211">
        <v>0.0025000000000000001</v>
      </c>
      <c r="T398" s="212">
        <f>S398*H398</f>
        <v>0.055632500000000001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13" t="s">
        <v>273</v>
      </c>
      <c r="AT398" s="213" t="s">
        <v>124</v>
      </c>
      <c r="AU398" s="213" t="s">
        <v>77</v>
      </c>
      <c r="AY398" s="20" t="s">
        <v>120</v>
      </c>
      <c r="BE398" s="214">
        <f>IF(N398="základní",J398,0)</f>
        <v>0</v>
      </c>
      <c r="BF398" s="214">
        <f>IF(N398="snížená",J398,0)</f>
        <v>0</v>
      </c>
      <c r="BG398" s="214">
        <f>IF(N398="zákl. přenesená",J398,0)</f>
        <v>0</v>
      </c>
      <c r="BH398" s="214">
        <f>IF(N398="sníž. přenesená",J398,0)</f>
        <v>0</v>
      </c>
      <c r="BI398" s="214">
        <f>IF(N398="nulová",J398,0)</f>
        <v>0</v>
      </c>
      <c r="BJ398" s="20" t="s">
        <v>75</v>
      </c>
      <c r="BK398" s="214">
        <f>ROUND(I398*H398,2)</f>
        <v>0</v>
      </c>
      <c r="BL398" s="20" t="s">
        <v>273</v>
      </c>
      <c r="BM398" s="213" t="s">
        <v>467</v>
      </c>
    </row>
    <row r="399" s="2" customFormat="1">
      <c r="A399" s="41"/>
      <c r="B399" s="42"/>
      <c r="C399" s="43"/>
      <c r="D399" s="215" t="s">
        <v>130</v>
      </c>
      <c r="E399" s="43"/>
      <c r="F399" s="216" t="s">
        <v>468</v>
      </c>
      <c r="G399" s="43"/>
      <c r="H399" s="43"/>
      <c r="I399" s="217"/>
      <c r="J399" s="43"/>
      <c r="K399" s="43"/>
      <c r="L399" s="47"/>
      <c r="M399" s="218"/>
      <c r="N399" s="219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130</v>
      </c>
      <c r="AU399" s="20" t="s">
        <v>77</v>
      </c>
    </row>
    <row r="400" s="14" customFormat="1">
      <c r="A400" s="14"/>
      <c r="B400" s="232"/>
      <c r="C400" s="233"/>
      <c r="D400" s="222" t="s">
        <v>132</v>
      </c>
      <c r="E400" s="234" t="s">
        <v>19</v>
      </c>
      <c r="F400" s="235" t="s">
        <v>143</v>
      </c>
      <c r="G400" s="233"/>
      <c r="H400" s="234" t="s">
        <v>19</v>
      </c>
      <c r="I400" s="236"/>
      <c r="J400" s="233"/>
      <c r="K400" s="233"/>
      <c r="L400" s="237"/>
      <c r="M400" s="238"/>
      <c r="N400" s="239"/>
      <c r="O400" s="239"/>
      <c r="P400" s="239"/>
      <c r="Q400" s="239"/>
      <c r="R400" s="239"/>
      <c r="S400" s="239"/>
      <c r="T400" s="240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1" t="s">
        <v>132</v>
      </c>
      <c r="AU400" s="241" t="s">
        <v>77</v>
      </c>
      <c r="AV400" s="14" t="s">
        <v>75</v>
      </c>
      <c r="AW400" s="14" t="s">
        <v>32</v>
      </c>
      <c r="AX400" s="14" t="s">
        <v>70</v>
      </c>
      <c r="AY400" s="241" t="s">
        <v>120</v>
      </c>
    </row>
    <row r="401" s="13" customFormat="1">
      <c r="A401" s="13"/>
      <c r="B401" s="220"/>
      <c r="C401" s="221"/>
      <c r="D401" s="222" t="s">
        <v>132</v>
      </c>
      <c r="E401" s="223" t="s">
        <v>19</v>
      </c>
      <c r="F401" s="224" t="s">
        <v>144</v>
      </c>
      <c r="G401" s="221"/>
      <c r="H401" s="225">
        <v>22.253</v>
      </c>
      <c r="I401" s="226"/>
      <c r="J401" s="221"/>
      <c r="K401" s="221"/>
      <c r="L401" s="227"/>
      <c r="M401" s="228"/>
      <c r="N401" s="229"/>
      <c r="O401" s="229"/>
      <c r="P401" s="229"/>
      <c r="Q401" s="229"/>
      <c r="R401" s="229"/>
      <c r="S401" s="229"/>
      <c r="T401" s="230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1" t="s">
        <v>132</v>
      </c>
      <c r="AU401" s="231" t="s">
        <v>77</v>
      </c>
      <c r="AV401" s="13" t="s">
        <v>77</v>
      </c>
      <c r="AW401" s="13" t="s">
        <v>32</v>
      </c>
      <c r="AX401" s="13" t="s">
        <v>70</v>
      </c>
      <c r="AY401" s="231" t="s">
        <v>120</v>
      </c>
    </row>
    <row r="402" s="15" customFormat="1">
      <c r="A402" s="15"/>
      <c r="B402" s="242"/>
      <c r="C402" s="243"/>
      <c r="D402" s="222" t="s">
        <v>132</v>
      </c>
      <c r="E402" s="244" t="s">
        <v>19</v>
      </c>
      <c r="F402" s="245" t="s">
        <v>145</v>
      </c>
      <c r="G402" s="243"/>
      <c r="H402" s="246">
        <v>22.253</v>
      </c>
      <c r="I402" s="247"/>
      <c r="J402" s="243"/>
      <c r="K402" s="243"/>
      <c r="L402" s="248"/>
      <c r="M402" s="249"/>
      <c r="N402" s="250"/>
      <c r="O402" s="250"/>
      <c r="P402" s="250"/>
      <c r="Q402" s="250"/>
      <c r="R402" s="250"/>
      <c r="S402" s="250"/>
      <c r="T402" s="251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2" t="s">
        <v>132</v>
      </c>
      <c r="AU402" s="252" t="s">
        <v>77</v>
      </c>
      <c r="AV402" s="15" t="s">
        <v>128</v>
      </c>
      <c r="AW402" s="15" t="s">
        <v>32</v>
      </c>
      <c r="AX402" s="15" t="s">
        <v>75</v>
      </c>
      <c r="AY402" s="252" t="s">
        <v>120</v>
      </c>
    </row>
    <row r="403" s="2" customFormat="1" ht="21.75" customHeight="1">
      <c r="A403" s="41"/>
      <c r="B403" s="42"/>
      <c r="C403" s="201" t="s">
        <v>469</v>
      </c>
      <c r="D403" s="201" t="s">
        <v>124</v>
      </c>
      <c r="E403" s="202" t="s">
        <v>470</v>
      </c>
      <c r="F403" s="203" t="s">
        <v>471</v>
      </c>
      <c r="G403" s="204" t="s">
        <v>19</v>
      </c>
      <c r="H403" s="205">
        <v>95.799999999999997</v>
      </c>
      <c r="I403" s="206"/>
      <c r="J403" s="207">
        <f>ROUND(I403*H403,2)</f>
        <v>0</v>
      </c>
      <c r="K403" s="208"/>
      <c r="L403" s="47"/>
      <c r="M403" s="209" t="s">
        <v>19</v>
      </c>
      <c r="N403" s="210" t="s">
        <v>41</v>
      </c>
      <c r="O403" s="87"/>
      <c r="P403" s="211">
        <f>O403*H403</f>
        <v>0</v>
      </c>
      <c r="Q403" s="211">
        <v>0</v>
      </c>
      <c r="R403" s="211">
        <f>Q403*H403</f>
        <v>0</v>
      </c>
      <c r="S403" s="211">
        <v>0</v>
      </c>
      <c r="T403" s="212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3" t="s">
        <v>273</v>
      </c>
      <c r="AT403" s="213" t="s">
        <v>124</v>
      </c>
      <c r="AU403" s="213" t="s">
        <v>77</v>
      </c>
      <c r="AY403" s="20" t="s">
        <v>120</v>
      </c>
      <c r="BE403" s="214">
        <f>IF(N403="základní",J403,0)</f>
        <v>0</v>
      </c>
      <c r="BF403" s="214">
        <f>IF(N403="snížená",J403,0)</f>
        <v>0</v>
      </c>
      <c r="BG403" s="214">
        <f>IF(N403="zákl. přenesená",J403,0)</f>
        <v>0</v>
      </c>
      <c r="BH403" s="214">
        <f>IF(N403="sníž. přenesená",J403,0)</f>
        <v>0</v>
      </c>
      <c r="BI403" s="214">
        <f>IF(N403="nulová",J403,0)</f>
        <v>0</v>
      </c>
      <c r="BJ403" s="20" t="s">
        <v>75</v>
      </c>
      <c r="BK403" s="214">
        <f>ROUND(I403*H403,2)</f>
        <v>0</v>
      </c>
      <c r="BL403" s="20" t="s">
        <v>273</v>
      </c>
      <c r="BM403" s="213" t="s">
        <v>472</v>
      </c>
    </row>
    <row r="404" s="14" customFormat="1">
      <c r="A404" s="14"/>
      <c r="B404" s="232"/>
      <c r="C404" s="233"/>
      <c r="D404" s="222" t="s">
        <v>132</v>
      </c>
      <c r="E404" s="234" t="s">
        <v>19</v>
      </c>
      <c r="F404" s="235" t="s">
        <v>162</v>
      </c>
      <c r="G404" s="233"/>
      <c r="H404" s="234" t="s">
        <v>19</v>
      </c>
      <c r="I404" s="236"/>
      <c r="J404" s="233"/>
      <c r="K404" s="233"/>
      <c r="L404" s="237"/>
      <c r="M404" s="238"/>
      <c r="N404" s="239"/>
      <c r="O404" s="239"/>
      <c r="P404" s="239"/>
      <c r="Q404" s="239"/>
      <c r="R404" s="239"/>
      <c r="S404" s="239"/>
      <c r="T404" s="240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1" t="s">
        <v>132</v>
      </c>
      <c r="AU404" s="241" t="s">
        <v>77</v>
      </c>
      <c r="AV404" s="14" t="s">
        <v>75</v>
      </c>
      <c r="AW404" s="14" t="s">
        <v>32</v>
      </c>
      <c r="AX404" s="14" t="s">
        <v>70</v>
      </c>
      <c r="AY404" s="241" t="s">
        <v>120</v>
      </c>
    </row>
    <row r="405" s="13" customFormat="1">
      <c r="A405" s="13"/>
      <c r="B405" s="220"/>
      <c r="C405" s="221"/>
      <c r="D405" s="222" t="s">
        <v>132</v>
      </c>
      <c r="E405" s="223" t="s">
        <v>19</v>
      </c>
      <c r="F405" s="224" t="s">
        <v>473</v>
      </c>
      <c r="G405" s="221"/>
      <c r="H405" s="225">
        <v>7.9000000000000004</v>
      </c>
      <c r="I405" s="226"/>
      <c r="J405" s="221"/>
      <c r="K405" s="221"/>
      <c r="L405" s="227"/>
      <c r="M405" s="228"/>
      <c r="N405" s="229"/>
      <c r="O405" s="229"/>
      <c r="P405" s="229"/>
      <c r="Q405" s="229"/>
      <c r="R405" s="229"/>
      <c r="S405" s="229"/>
      <c r="T405" s="230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1" t="s">
        <v>132</v>
      </c>
      <c r="AU405" s="231" t="s">
        <v>77</v>
      </c>
      <c r="AV405" s="13" t="s">
        <v>77</v>
      </c>
      <c r="AW405" s="13" t="s">
        <v>32</v>
      </c>
      <c r="AX405" s="13" t="s">
        <v>70</v>
      </c>
      <c r="AY405" s="231" t="s">
        <v>120</v>
      </c>
    </row>
    <row r="406" s="14" customFormat="1">
      <c r="A406" s="14"/>
      <c r="B406" s="232"/>
      <c r="C406" s="233"/>
      <c r="D406" s="222" t="s">
        <v>132</v>
      </c>
      <c r="E406" s="234" t="s">
        <v>19</v>
      </c>
      <c r="F406" s="235" t="s">
        <v>164</v>
      </c>
      <c r="G406" s="233"/>
      <c r="H406" s="234" t="s">
        <v>19</v>
      </c>
      <c r="I406" s="236"/>
      <c r="J406" s="233"/>
      <c r="K406" s="233"/>
      <c r="L406" s="237"/>
      <c r="M406" s="238"/>
      <c r="N406" s="239"/>
      <c r="O406" s="239"/>
      <c r="P406" s="239"/>
      <c r="Q406" s="239"/>
      <c r="R406" s="239"/>
      <c r="S406" s="239"/>
      <c r="T406" s="240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1" t="s">
        <v>132</v>
      </c>
      <c r="AU406" s="241" t="s">
        <v>77</v>
      </c>
      <c r="AV406" s="14" t="s">
        <v>75</v>
      </c>
      <c r="AW406" s="14" t="s">
        <v>32</v>
      </c>
      <c r="AX406" s="14" t="s">
        <v>70</v>
      </c>
      <c r="AY406" s="241" t="s">
        <v>120</v>
      </c>
    </row>
    <row r="407" s="13" customFormat="1">
      <c r="A407" s="13"/>
      <c r="B407" s="220"/>
      <c r="C407" s="221"/>
      <c r="D407" s="222" t="s">
        <v>132</v>
      </c>
      <c r="E407" s="223" t="s">
        <v>19</v>
      </c>
      <c r="F407" s="224" t="s">
        <v>474</v>
      </c>
      <c r="G407" s="221"/>
      <c r="H407" s="225">
        <v>11.4</v>
      </c>
      <c r="I407" s="226"/>
      <c r="J407" s="221"/>
      <c r="K407" s="221"/>
      <c r="L407" s="227"/>
      <c r="M407" s="228"/>
      <c r="N407" s="229"/>
      <c r="O407" s="229"/>
      <c r="P407" s="229"/>
      <c r="Q407" s="229"/>
      <c r="R407" s="229"/>
      <c r="S407" s="229"/>
      <c r="T407" s="230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1" t="s">
        <v>132</v>
      </c>
      <c r="AU407" s="231" t="s">
        <v>77</v>
      </c>
      <c r="AV407" s="13" t="s">
        <v>77</v>
      </c>
      <c r="AW407" s="13" t="s">
        <v>32</v>
      </c>
      <c r="AX407" s="13" t="s">
        <v>70</v>
      </c>
      <c r="AY407" s="231" t="s">
        <v>120</v>
      </c>
    </row>
    <row r="408" s="14" customFormat="1">
      <c r="A408" s="14"/>
      <c r="B408" s="232"/>
      <c r="C408" s="233"/>
      <c r="D408" s="222" t="s">
        <v>132</v>
      </c>
      <c r="E408" s="234" t="s">
        <v>19</v>
      </c>
      <c r="F408" s="235" t="s">
        <v>143</v>
      </c>
      <c r="G408" s="233"/>
      <c r="H408" s="234" t="s">
        <v>19</v>
      </c>
      <c r="I408" s="236"/>
      <c r="J408" s="233"/>
      <c r="K408" s="233"/>
      <c r="L408" s="237"/>
      <c r="M408" s="238"/>
      <c r="N408" s="239"/>
      <c r="O408" s="239"/>
      <c r="P408" s="239"/>
      <c r="Q408" s="239"/>
      <c r="R408" s="239"/>
      <c r="S408" s="239"/>
      <c r="T408" s="240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1" t="s">
        <v>132</v>
      </c>
      <c r="AU408" s="241" t="s">
        <v>77</v>
      </c>
      <c r="AV408" s="14" t="s">
        <v>75</v>
      </c>
      <c r="AW408" s="14" t="s">
        <v>32</v>
      </c>
      <c r="AX408" s="14" t="s">
        <v>70</v>
      </c>
      <c r="AY408" s="241" t="s">
        <v>120</v>
      </c>
    </row>
    <row r="409" s="13" customFormat="1">
      <c r="A409" s="13"/>
      <c r="B409" s="220"/>
      <c r="C409" s="221"/>
      <c r="D409" s="222" t="s">
        <v>132</v>
      </c>
      <c r="E409" s="223" t="s">
        <v>19</v>
      </c>
      <c r="F409" s="224" t="s">
        <v>475</v>
      </c>
      <c r="G409" s="221"/>
      <c r="H409" s="225">
        <v>18.699999999999999</v>
      </c>
      <c r="I409" s="226"/>
      <c r="J409" s="221"/>
      <c r="K409" s="221"/>
      <c r="L409" s="227"/>
      <c r="M409" s="228"/>
      <c r="N409" s="229"/>
      <c r="O409" s="229"/>
      <c r="P409" s="229"/>
      <c r="Q409" s="229"/>
      <c r="R409" s="229"/>
      <c r="S409" s="229"/>
      <c r="T409" s="23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1" t="s">
        <v>132</v>
      </c>
      <c r="AU409" s="231" t="s">
        <v>77</v>
      </c>
      <c r="AV409" s="13" t="s">
        <v>77</v>
      </c>
      <c r="AW409" s="13" t="s">
        <v>32</v>
      </c>
      <c r="AX409" s="13" t="s">
        <v>70</v>
      </c>
      <c r="AY409" s="231" t="s">
        <v>120</v>
      </c>
    </row>
    <row r="410" s="14" customFormat="1">
      <c r="A410" s="14"/>
      <c r="B410" s="232"/>
      <c r="C410" s="233"/>
      <c r="D410" s="222" t="s">
        <v>132</v>
      </c>
      <c r="E410" s="234" t="s">
        <v>19</v>
      </c>
      <c r="F410" s="235" t="s">
        <v>139</v>
      </c>
      <c r="G410" s="233"/>
      <c r="H410" s="234" t="s">
        <v>19</v>
      </c>
      <c r="I410" s="236"/>
      <c r="J410" s="233"/>
      <c r="K410" s="233"/>
      <c r="L410" s="237"/>
      <c r="M410" s="238"/>
      <c r="N410" s="239"/>
      <c r="O410" s="239"/>
      <c r="P410" s="239"/>
      <c r="Q410" s="239"/>
      <c r="R410" s="239"/>
      <c r="S410" s="239"/>
      <c r="T410" s="240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1" t="s">
        <v>132</v>
      </c>
      <c r="AU410" s="241" t="s">
        <v>77</v>
      </c>
      <c r="AV410" s="14" t="s">
        <v>75</v>
      </c>
      <c r="AW410" s="14" t="s">
        <v>32</v>
      </c>
      <c r="AX410" s="14" t="s">
        <v>70</v>
      </c>
      <c r="AY410" s="241" t="s">
        <v>120</v>
      </c>
    </row>
    <row r="411" s="13" customFormat="1">
      <c r="A411" s="13"/>
      <c r="B411" s="220"/>
      <c r="C411" s="221"/>
      <c r="D411" s="222" t="s">
        <v>132</v>
      </c>
      <c r="E411" s="223" t="s">
        <v>19</v>
      </c>
      <c r="F411" s="224" t="s">
        <v>476</v>
      </c>
      <c r="G411" s="221"/>
      <c r="H411" s="225">
        <v>25</v>
      </c>
      <c r="I411" s="226"/>
      <c r="J411" s="221"/>
      <c r="K411" s="221"/>
      <c r="L411" s="227"/>
      <c r="M411" s="228"/>
      <c r="N411" s="229"/>
      <c r="O411" s="229"/>
      <c r="P411" s="229"/>
      <c r="Q411" s="229"/>
      <c r="R411" s="229"/>
      <c r="S411" s="229"/>
      <c r="T411" s="230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1" t="s">
        <v>132</v>
      </c>
      <c r="AU411" s="231" t="s">
        <v>77</v>
      </c>
      <c r="AV411" s="13" t="s">
        <v>77</v>
      </c>
      <c r="AW411" s="13" t="s">
        <v>32</v>
      </c>
      <c r="AX411" s="13" t="s">
        <v>70</v>
      </c>
      <c r="AY411" s="231" t="s">
        <v>120</v>
      </c>
    </row>
    <row r="412" s="14" customFormat="1">
      <c r="A412" s="14"/>
      <c r="B412" s="232"/>
      <c r="C412" s="233"/>
      <c r="D412" s="222" t="s">
        <v>132</v>
      </c>
      <c r="E412" s="234" t="s">
        <v>19</v>
      </c>
      <c r="F412" s="235" t="s">
        <v>170</v>
      </c>
      <c r="G412" s="233"/>
      <c r="H412" s="234" t="s">
        <v>19</v>
      </c>
      <c r="I412" s="236"/>
      <c r="J412" s="233"/>
      <c r="K412" s="233"/>
      <c r="L412" s="237"/>
      <c r="M412" s="238"/>
      <c r="N412" s="239"/>
      <c r="O412" s="239"/>
      <c r="P412" s="239"/>
      <c r="Q412" s="239"/>
      <c r="R412" s="239"/>
      <c r="S412" s="239"/>
      <c r="T412" s="240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1" t="s">
        <v>132</v>
      </c>
      <c r="AU412" s="241" t="s">
        <v>77</v>
      </c>
      <c r="AV412" s="14" t="s">
        <v>75</v>
      </c>
      <c r="AW412" s="14" t="s">
        <v>32</v>
      </c>
      <c r="AX412" s="14" t="s">
        <v>70</v>
      </c>
      <c r="AY412" s="241" t="s">
        <v>120</v>
      </c>
    </row>
    <row r="413" s="13" customFormat="1">
      <c r="A413" s="13"/>
      <c r="B413" s="220"/>
      <c r="C413" s="221"/>
      <c r="D413" s="222" t="s">
        <v>132</v>
      </c>
      <c r="E413" s="223" t="s">
        <v>19</v>
      </c>
      <c r="F413" s="224" t="s">
        <v>477</v>
      </c>
      <c r="G413" s="221"/>
      <c r="H413" s="225">
        <v>8.1999999999999993</v>
      </c>
      <c r="I413" s="226"/>
      <c r="J413" s="221"/>
      <c r="K413" s="221"/>
      <c r="L413" s="227"/>
      <c r="M413" s="228"/>
      <c r="N413" s="229"/>
      <c r="O413" s="229"/>
      <c r="P413" s="229"/>
      <c r="Q413" s="229"/>
      <c r="R413" s="229"/>
      <c r="S413" s="229"/>
      <c r="T413" s="230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1" t="s">
        <v>132</v>
      </c>
      <c r="AU413" s="231" t="s">
        <v>77</v>
      </c>
      <c r="AV413" s="13" t="s">
        <v>77</v>
      </c>
      <c r="AW413" s="13" t="s">
        <v>32</v>
      </c>
      <c r="AX413" s="13" t="s">
        <v>70</v>
      </c>
      <c r="AY413" s="231" t="s">
        <v>120</v>
      </c>
    </row>
    <row r="414" s="14" customFormat="1">
      <c r="A414" s="14"/>
      <c r="B414" s="232"/>
      <c r="C414" s="233"/>
      <c r="D414" s="222" t="s">
        <v>132</v>
      </c>
      <c r="E414" s="234" t="s">
        <v>19</v>
      </c>
      <c r="F414" s="235" t="s">
        <v>172</v>
      </c>
      <c r="G414" s="233"/>
      <c r="H414" s="234" t="s">
        <v>19</v>
      </c>
      <c r="I414" s="236"/>
      <c r="J414" s="233"/>
      <c r="K414" s="233"/>
      <c r="L414" s="237"/>
      <c r="M414" s="238"/>
      <c r="N414" s="239"/>
      <c r="O414" s="239"/>
      <c r="P414" s="239"/>
      <c r="Q414" s="239"/>
      <c r="R414" s="239"/>
      <c r="S414" s="239"/>
      <c r="T414" s="240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1" t="s">
        <v>132</v>
      </c>
      <c r="AU414" s="241" t="s">
        <v>77</v>
      </c>
      <c r="AV414" s="14" t="s">
        <v>75</v>
      </c>
      <c r="AW414" s="14" t="s">
        <v>32</v>
      </c>
      <c r="AX414" s="14" t="s">
        <v>70</v>
      </c>
      <c r="AY414" s="241" t="s">
        <v>120</v>
      </c>
    </row>
    <row r="415" s="13" customFormat="1">
      <c r="A415" s="13"/>
      <c r="B415" s="220"/>
      <c r="C415" s="221"/>
      <c r="D415" s="222" t="s">
        <v>132</v>
      </c>
      <c r="E415" s="223" t="s">
        <v>19</v>
      </c>
      <c r="F415" s="224" t="s">
        <v>478</v>
      </c>
      <c r="G415" s="221"/>
      <c r="H415" s="225">
        <v>8</v>
      </c>
      <c r="I415" s="226"/>
      <c r="J415" s="221"/>
      <c r="K415" s="221"/>
      <c r="L415" s="227"/>
      <c r="M415" s="228"/>
      <c r="N415" s="229"/>
      <c r="O415" s="229"/>
      <c r="P415" s="229"/>
      <c r="Q415" s="229"/>
      <c r="R415" s="229"/>
      <c r="S415" s="229"/>
      <c r="T415" s="230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1" t="s">
        <v>132</v>
      </c>
      <c r="AU415" s="231" t="s">
        <v>77</v>
      </c>
      <c r="AV415" s="13" t="s">
        <v>77</v>
      </c>
      <c r="AW415" s="13" t="s">
        <v>32</v>
      </c>
      <c r="AX415" s="13" t="s">
        <v>70</v>
      </c>
      <c r="AY415" s="231" t="s">
        <v>120</v>
      </c>
    </row>
    <row r="416" s="14" customFormat="1">
      <c r="A416" s="14"/>
      <c r="B416" s="232"/>
      <c r="C416" s="233"/>
      <c r="D416" s="222" t="s">
        <v>132</v>
      </c>
      <c r="E416" s="234" t="s">
        <v>19</v>
      </c>
      <c r="F416" s="235" t="s">
        <v>368</v>
      </c>
      <c r="G416" s="233"/>
      <c r="H416" s="234" t="s">
        <v>19</v>
      </c>
      <c r="I416" s="236"/>
      <c r="J416" s="233"/>
      <c r="K416" s="233"/>
      <c r="L416" s="237"/>
      <c r="M416" s="238"/>
      <c r="N416" s="239"/>
      <c r="O416" s="239"/>
      <c r="P416" s="239"/>
      <c r="Q416" s="239"/>
      <c r="R416" s="239"/>
      <c r="S416" s="239"/>
      <c r="T416" s="240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1" t="s">
        <v>132</v>
      </c>
      <c r="AU416" s="241" t="s">
        <v>77</v>
      </c>
      <c r="AV416" s="14" t="s">
        <v>75</v>
      </c>
      <c r="AW416" s="14" t="s">
        <v>32</v>
      </c>
      <c r="AX416" s="14" t="s">
        <v>70</v>
      </c>
      <c r="AY416" s="241" t="s">
        <v>120</v>
      </c>
    </row>
    <row r="417" s="13" customFormat="1">
      <c r="A417" s="13"/>
      <c r="B417" s="220"/>
      <c r="C417" s="221"/>
      <c r="D417" s="222" t="s">
        <v>132</v>
      </c>
      <c r="E417" s="223" t="s">
        <v>19</v>
      </c>
      <c r="F417" s="224" t="s">
        <v>479</v>
      </c>
      <c r="G417" s="221"/>
      <c r="H417" s="225">
        <v>16.600000000000001</v>
      </c>
      <c r="I417" s="226"/>
      <c r="J417" s="221"/>
      <c r="K417" s="221"/>
      <c r="L417" s="227"/>
      <c r="M417" s="228"/>
      <c r="N417" s="229"/>
      <c r="O417" s="229"/>
      <c r="P417" s="229"/>
      <c r="Q417" s="229"/>
      <c r="R417" s="229"/>
      <c r="S417" s="229"/>
      <c r="T417" s="230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1" t="s">
        <v>132</v>
      </c>
      <c r="AU417" s="231" t="s">
        <v>77</v>
      </c>
      <c r="AV417" s="13" t="s">
        <v>77</v>
      </c>
      <c r="AW417" s="13" t="s">
        <v>32</v>
      </c>
      <c r="AX417" s="13" t="s">
        <v>70</v>
      </c>
      <c r="AY417" s="231" t="s">
        <v>120</v>
      </c>
    </row>
    <row r="418" s="15" customFormat="1">
      <c r="A418" s="15"/>
      <c r="B418" s="242"/>
      <c r="C418" s="243"/>
      <c r="D418" s="222" t="s">
        <v>132</v>
      </c>
      <c r="E418" s="244" t="s">
        <v>19</v>
      </c>
      <c r="F418" s="245" t="s">
        <v>145</v>
      </c>
      <c r="G418" s="243"/>
      <c r="H418" s="246">
        <v>95.800000000000011</v>
      </c>
      <c r="I418" s="247"/>
      <c r="J418" s="243"/>
      <c r="K418" s="243"/>
      <c r="L418" s="248"/>
      <c r="M418" s="249"/>
      <c r="N418" s="250"/>
      <c r="O418" s="250"/>
      <c r="P418" s="250"/>
      <c r="Q418" s="250"/>
      <c r="R418" s="250"/>
      <c r="S418" s="250"/>
      <c r="T418" s="251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52" t="s">
        <v>132</v>
      </c>
      <c r="AU418" s="252" t="s">
        <v>77</v>
      </c>
      <c r="AV418" s="15" t="s">
        <v>128</v>
      </c>
      <c r="AW418" s="15" t="s">
        <v>32</v>
      </c>
      <c r="AX418" s="15" t="s">
        <v>75</v>
      </c>
      <c r="AY418" s="252" t="s">
        <v>120</v>
      </c>
    </row>
    <row r="419" s="2" customFormat="1" ht="16.5" customHeight="1">
      <c r="A419" s="41"/>
      <c r="B419" s="42"/>
      <c r="C419" s="201" t="s">
        <v>480</v>
      </c>
      <c r="D419" s="201" t="s">
        <v>124</v>
      </c>
      <c r="E419" s="202" t="s">
        <v>481</v>
      </c>
      <c r="F419" s="203" t="s">
        <v>482</v>
      </c>
      <c r="G419" s="204" t="s">
        <v>127</v>
      </c>
      <c r="H419" s="205">
        <v>37.433</v>
      </c>
      <c r="I419" s="206"/>
      <c r="J419" s="207">
        <f>ROUND(I419*H419,2)</f>
        <v>0</v>
      </c>
      <c r="K419" s="208"/>
      <c r="L419" s="47"/>
      <c r="M419" s="209" t="s">
        <v>19</v>
      </c>
      <c r="N419" s="210" t="s">
        <v>41</v>
      </c>
      <c r="O419" s="87"/>
      <c r="P419" s="211">
        <f>O419*H419</f>
        <v>0</v>
      </c>
      <c r="Q419" s="211">
        <v>0.00040000000000000002</v>
      </c>
      <c r="R419" s="211">
        <f>Q419*H419</f>
        <v>0.014973200000000001</v>
      </c>
      <c r="S419" s="211">
        <v>0</v>
      </c>
      <c r="T419" s="212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13" t="s">
        <v>273</v>
      </c>
      <c r="AT419" s="213" t="s">
        <v>124</v>
      </c>
      <c r="AU419" s="213" t="s">
        <v>77</v>
      </c>
      <c r="AY419" s="20" t="s">
        <v>120</v>
      </c>
      <c r="BE419" s="214">
        <f>IF(N419="základní",J419,0)</f>
        <v>0</v>
      </c>
      <c r="BF419" s="214">
        <f>IF(N419="snížená",J419,0)</f>
        <v>0</v>
      </c>
      <c r="BG419" s="214">
        <f>IF(N419="zákl. přenesená",J419,0)</f>
        <v>0</v>
      </c>
      <c r="BH419" s="214">
        <f>IF(N419="sníž. přenesená",J419,0)</f>
        <v>0</v>
      </c>
      <c r="BI419" s="214">
        <f>IF(N419="nulová",J419,0)</f>
        <v>0</v>
      </c>
      <c r="BJ419" s="20" t="s">
        <v>75</v>
      </c>
      <c r="BK419" s="214">
        <f>ROUND(I419*H419,2)</f>
        <v>0</v>
      </c>
      <c r="BL419" s="20" t="s">
        <v>273</v>
      </c>
      <c r="BM419" s="213" t="s">
        <v>483</v>
      </c>
    </row>
    <row r="420" s="2" customFormat="1">
      <c r="A420" s="41"/>
      <c r="B420" s="42"/>
      <c r="C420" s="43"/>
      <c r="D420" s="215" t="s">
        <v>130</v>
      </c>
      <c r="E420" s="43"/>
      <c r="F420" s="216" t="s">
        <v>484</v>
      </c>
      <c r="G420" s="43"/>
      <c r="H420" s="43"/>
      <c r="I420" s="217"/>
      <c r="J420" s="43"/>
      <c r="K420" s="43"/>
      <c r="L420" s="47"/>
      <c r="M420" s="218"/>
      <c r="N420" s="219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20" t="s">
        <v>130</v>
      </c>
      <c r="AU420" s="20" t="s">
        <v>77</v>
      </c>
    </row>
    <row r="421" s="14" customFormat="1">
      <c r="A421" s="14"/>
      <c r="B421" s="232"/>
      <c r="C421" s="233"/>
      <c r="D421" s="222" t="s">
        <v>132</v>
      </c>
      <c r="E421" s="234" t="s">
        <v>19</v>
      </c>
      <c r="F421" s="235" t="s">
        <v>162</v>
      </c>
      <c r="G421" s="233"/>
      <c r="H421" s="234" t="s">
        <v>19</v>
      </c>
      <c r="I421" s="236"/>
      <c r="J421" s="233"/>
      <c r="K421" s="233"/>
      <c r="L421" s="237"/>
      <c r="M421" s="238"/>
      <c r="N421" s="239"/>
      <c r="O421" s="239"/>
      <c r="P421" s="239"/>
      <c r="Q421" s="239"/>
      <c r="R421" s="239"/>
      <c r="S421" s="239"/>
      <c r="T421" s="240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1" t="s">
        <v>132</v>
      </c>
      <c r="AU421" s="241" t="s">
        <v>77</v>
      </c>
      <c r="AV421" s="14" t="s">
        <v>75</v>
      </c>
      <c r="AW421" s="14" t="s">
        <v>32</v>
      </c>
      <c r="AX421" s="14" t="s">
        <v>70</v>
      </c>
      <c r="AY421" s="241" t="s">
        <v>120</v>
      </c>
    </row>
    <row r="422" s="13" customFormat="1">
      <c r="A422" s="13"/>
      <c r="B422" s="220"/>
      <c r="C422" s="221"/>
      <c r="D422" s="222" t="s">
        <v>132</v>
      </c>
      <c r="E422" s="223" t="s">
        <v>19</v>
      </c>
      <c r="F422" s="224" t="s">
        <v>445</v>
      </c>
      <c r="G422" s="221"/>
      <c r="H422" s="225">
        <v>5.0999999999999996</v>
      </c>
      <c r="I422" s="226"/>
      <c r="J422" s="221"/>
      <c r="K422" s="221"/>
      <c r="L422" s="227"/>
      <c r="M422" s="228"/>
      <c r="N422" s="229"/>
      <c r="O422" s="229"/>
      <c r="P422" s="229"/>
      <c r="Q422" s="229"/>
      <c r="R422" s="229"/>
      <c r="S422" s="229"/>
      <c r="T422" s="23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1" t="s">
        <v>132</v>
      </c>
      <c r="AU422" s="231" t="s">
        <v>77</v>
      </c>
      <c r="AV422" s="13" t="s">
        <v>77</v>
      </c>
      <c r="AW422" s="13" t="s">
        <v>32</v>
      </c>
      <c r="AX422" s="13" t="s">
        <v>70</v>
      </c>
      <c r="AY422" s="231" t="s">
        <v>120</v>
      </c>
    </row>
    <row r="423" s="14" customFormat="1">
      <c r="A423" s="14"/>
      <c r="B423" s="232"/>
      <c r="C423" s="233"/>
      <c r="D423" s="222" t="s">
        <v>132</v>
      </c>
      <c r="E423" s="234" t="s">
        <v>19</v>
      </c>
      <c r="F423" s="235" t="s">
        <v>164</v>
      </c>
      <c r="G423" s="233"/>
      <c r="H423" s="234" t="s">
        <v>19</v>
      </c>
      <c r="I423" s="236"/>
      <c r="J423" s="233"/>
      <c r="K423" s="233"/>
      <c r="L423" s="237"/>
      <c r="M423" s="238"/>
      <c r="N423" s="239"/>
      <c r="O423" s="239"/>
      <c r="P423" s="239"/>
      <c r="Q423" s="239"/>
      <c r="R423" s="239"/>
      <c r="S423" s="239"/>
      <c r="T423" s="240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1" t="s">
        <v>132</v>
      </c>
      <c r="AU423" s="241" t="s">
        <v>77</v>
      </c>
      <c r="AV423" s="14" t="s">
        <v>75</v>
      </c>
      <c r="AW423" s="14" t="s">
        <v>32</v>
      </c>
      <c r="AX423" s="14" t="s">
        <v>70</v>
      </c>
      <c r="AY423" s="241" t="s">
        <v>120</v>
      </c>
    </row>
    <row r="424" s="13" customFormat="1">
      <c r="A424" s="13"/>
      <c r="B424" s="220"/>
      <c r="C424" s="221"/>
      <c r="D424" s="222" t="s">
        <v>132</v>
      </c>
      <c r="E424" s="223" t="s">
        <v>19</v>
      </c>
      <c r="F424" s="224" t="s">
        <v>205</v>
      </c>
      <c r="G424" s="221"/>
      <c r="H424" s="225">
        <v>10.08</v>
      </c>
      <c r="I424" s="226"/>
      <c r="J424" s="221"/>
      <c r="K424" s="221"/>
      <c r="L424" s="227"/>
      <c r="M424" s="228"/>
      <c r="N424" s="229"/>
      <c r="O424" s="229"/>
      <c r="P424" s="229"/>
      <c r="Q424" s="229"/>
      <c r="R424" s="229"/>
      <c r="S424" s="229"/>
      <c r="T424" s="230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1" t="s">
        <v>132</v>
      </c>
      <c r="AU424" s="231" t="s">
        <v>77</v>
      </c>
      <c r="AV424" s="13" t="s">
        <v>77</v>
      </c>
      <c r="AW424" s="13" t="s">
        <v>32</v>
      </c>
      <c r="AX424" s="13" t="s">
        <v>70</v>
      </c>
      <c r="AY424" s="231" t="s">
        <v>120</v>
      </c>
    </row>
    <row r="425" s="14" customFormat="1">
      <c r="A425" s="14"/>
      <c r="B425" s="232"/>
      <c r="C425" s="233"/>
      <c r="D425" s="222" t="s">
        <v>132</v>
      </c>
      <c r="E425" s="234" t="s">
        <v>19</v>
      </c>
      <c r="F425" s="235" t="s">
        <v>143</v>
      </c>
      <c r="G425" s="233"/>
      <c r="H425" s="234" t="s">
        <v>19</v>
      </c>
      <c r="I425" s="236"/>
      <c r="J425" s="233"/>
      <c r="K425" s="233"/>
      <c r="L425" s="237"/>
      <c r="M425" s="238"/>
      <c r="N425" s="239"/>
      <c r="O425" s="239"/>
      <c r="P425" s="239"/>
      <c r="Q425" s="239"/>
      <c r="R425" s="239"/>
      <c r="S425" s="239"/>
      <c r="T425" s="240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1" t="s">
        <v>132</v>
      </c>
      <c r="AU425" s="241" t="s">
        <v>77</v>
      </c>
      <c r="AV425" s="14" t="s">
        <v>75</v>
      </c>
      <c r="AW425" s="14" t="s">
        <v>32</v>
      </c>
      <c r="AX425" s="14" t="s">
        <v>70</v>
      </c>
      <c r="AY425" s="241" t="s">
        <v>120</v>
      </c>
    </row>
    <row r="426" s="13" customFormat="1">
      <c r="A426" s="13"/>
      <c r="B426" s="220"/>
      <c r="C426" s="221"/>
      <c r="D426" s="222" t="s">
        <v>132</v>
      </c>
      <c r="E426" s="223" t="s">
        <v>19</v>
      </c>
      <c r="F426" s="224" t="s">
        <v>144</v>
      </c>
      <c r="G426" s="221"/>
      <c r="H426" s="225">
        <v>22.253</v>
      </c>
      <c r="I426" s="226"/>
      <c r="J426" s="221"/>
      <c r="K426" s="221"/>
      <c r="L426" s="227"/>
      <c r="M426" s="228"/>
      <c r="N426" s="229"/>
      <c r="O426" s="229"/>
      <c r="P426" s="229"/>
      <c r="Q426" s="229"/>
      <c r="R426" s="229"/>
      <c r="S426" s="229"/>
      <c r="T426" s="230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1" t="s">
        <v>132</v>
      </c>
      <c r="AU426" s="231" t="s">
        <v>77</v>
      </c>
      <c r="AV426" s="13" t="s">
        <v>77</v>
      </c>
      <c r="AW426" s="13" t="s">
        <v>32</v>
      </c>
      <c r="AX426" s="13" t="s">
        <v>70</v>
      </c>
      <c r="AY426" s="231" t="s">
        <v>120</v>
      </c>
    </row>
    <row r="427" s="15" customFormat="1">
      <c r="A427" s="15"/>
      <c r="B427" s="242"/>
      <c r="C427" s="243"/>
      <c r="D427" s="222" t="s">
        <v>132</v>
      </c>
      <c r="E427" s="244" t="s">
        <v>19</v>
      </c>
      <c r="F427" s="245" t="s">
        <v>145</v>
      </c>
      <c r="G427" s="243"/>
      <c r="H427" s="246">
        <v>37.433</v>
      </c>
      <c r="I427" s="247"/>
      <c r="J427" s="243"/>
      <c r="K427" s="243"/>
      <c r="L427" s="248"/>
      <c r="M427" s="249"/>
      <c r="N427" s="250"/>
      <c r="O427" s="250"/>
      <c r="P427" s="250"/>
      <c r="Q427" s="250"/>
      <c r="R427" s="250"/>
      <c r="S427" s="250"/>
      <c r="T427" s="251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52" t="s">
        <v>132</v>
      </c>
      <c r="AU427" s="252" t="s">
        <v>77</v>
      </c>
      <c r="AV427" s="15" t="s">
        <v>128</v>
      </c>
      <c r="AW427" s="15" t="s">
        <v>32</v>
      </c>
      <c r="AX427" s="15" t="s">
        <v>75</v>
      </c>
      <c r="AY427" s="252" t="s">
        <v>120</v>
      </c>
    </row>
    <row r="428" s="2" customFormat="1" ht="24.15" customHeight="1">
      <c r="A428" s="41"/>
      <c r="B428" s="42"/>
      <c r="C428" s="264" t="s">
        <v>485</v>
      </c>
      <c r="D428" s="264" t="s">
        <v>290</v>
      </c>
      <c r="E428" s="265" t="s">
        <v>486</v>
      </c>
      <c r="F428" s="266" t="s">
        <v>487</v>
      </c>
      <c r="G428" s="267" t="s">
        <v>127</v>
      </c>
      <c r="H428" s="268">
        <v>41.176000000000002</v>
      </c>
      <c r="I428" s="269"/>
      <c r="J428" s="270">
        <f>ROUND(I428*H428,2)</f>
        <v>0</v>
      </c>
      <c r="K428" s="271"/>
      <c r="L428" s="272"/>
      <c r="M428" s="273" t="s">
        <v>19</v>
      </c>
      <c r="N428" s="274" t="s">
        <v>41</v>
      </c>
      <c r="O428" s="87"/>
      <c r="P428" s="211">
        <f>O428*H428</f>
        <v>0</v>
      </c>
      <c r="Q428" s="211">
        <v>0.0030599999999999998</v>
      </c>
      <c r="R428" s="211">
        <f>Q428*H428</f>
        <v>0.12599856000000001</v>
      </c>
      <c r="S428" s="211">
        <v>0</v>
      </c>
      <c r="T428" s="212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3" t="s">
        <v>293</v>
      </c>
      <c r="AT428" s="213" t="s">
        <v>290</v>
      </c>
      <c r="AU428" s="213" t="s">
        <v>77</v>
      </c>
      <c r="AY428" s="20" t="s">
        <v>120</v>
      </c>
      <c r="BE428" s="214">
        <f>IF(N428="základní",J428,0)</f>
        <v>0</v>
      </c>
      <c r="BF428" s="214">
        <f>IF(N428="snížená",J428,0)</f>
        <v>0</v>
      </c>
      <c r="BG428" s="214">
        <f>IF(N428="zákl. přenesená",J428,0)</f>
        <v>0</v>
      </c>
      <c r="BH428" s="214">
        <f>IF(N428="sníž. přenesená",J428,0)</f>
        <v>0</v>
      </c>
      <c r="BI428" s="214">
        <f>IF(N428="nulová",J428,0)</f>
        <v>0</v>
      </c>
      <c r="BJ428" s="20" t="s">
        <v>75</v>
      </c>
      <c r="BK428" s="214">
        <f>ROUND(I428*H428,2)</f>
        <v>0</v>
      </c>
      <c r="BL428" s="20" t="s">
        <v>273</v>
      </c>
      <c r="BM428" s="213" t="s">
        <v>488</v>
      </c>
    </row>
    <row r="429" s="13" customFormat="1">
      <c r="A429" s="13"/>
      <c r="B429" s="220"/>
      <c r="C429" s="221"/>
      <c r="D429" s="222" t="s">
        <v>132</v>
      </c>
      <c r="E429" s="221"/>
      <c r="F429" s="224" t="s">
        <v>489</v>
      </c>
      <c r="G429" s="221"/>
      <c r="H429" s="225">
        <v>41.176000000000002</v>
      </c>
      <c r="I429" s="226"/>
      <c r="J429" s="221"/>
      <c r="K429" s="221"/>
      <c r="L429" s="227"/>
      <c r="M429" s="228"/>
      <c r="N429" s="229"/>
      <c r="O429" s="229"/>
      <c r="P429" s="229"/>
      <c r="Q429" s="229"/>
      <c r="R429" s="229"/>
      <c r="S429" s="229"/>
      <c r="T429" s="230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1" t="s">
        <v>132</v>
      </c>
      <c r="AU429" s="231" t="s">
        <v>77</v>
      </c>
      <c r="AV429" s="13" t="s">
        <v>77</v>
      </c>
      <c r="AW429" s="13" t="s">
        <v>4</v>
      </c>
      <c r="AX429" s="13" t="s">
        <v>75</v>
      </c>
      <c r="AY429" s="231" t="s">
        <v>120</v>
      </c>
    </row>
    <row r="430" s="2" customFormat="1" ht="16.5" customHeight="1">
      <c r="A430" s="41"/>
      <c r="B430" s="42"/>
      <c r="C430" s="201" t="s">
        <v>490</v>
      </c>
      <c r="D430" s="201" t="s">
        <v>124</v>
      </c>
      <c r="E430" s="202" t="s">
        <v>491</v>
      </c>
      <c r="F430" s="203" t="s">
        <v>492</v>
      </c>
      <c r="G430" s="204" t="s">
        <v>234</v>
      </c>
      <c r="H430" s="205">
        <v>57.799999999999997</v>
      </c>
      <c r="I430" s="206"/>
      <c r="J430" s="207">
        <f>ROUND(I430*H430,2)</f>
        <v>0</v>
      </c>
      <c r="K430" s="208"/>
      <c r="L430" s="47"/>
      <c r="M430" s="209" t="s">
        <v>19</v>
      </c>
      <c r="N430" s="210" t="s">
        <v>41</v>
      </c>
      <c r="O430" s="87"/>
      <c r="P430" s="211">
        <f>O430*H430</f>
        <v>0</v>
      </c>
      <c r="Q430" s="211">
        <v>0</v>
      </c>
      <c r="R430" s="211">
        <f>Q430*H430</f>
        <v>0</v>
      </c>
      <c r="S430" s="211">
        <v>0.00029999999999999997</v>
      </c>
      <c r="T430" s="212">
        <f>S430*H430</f>
        <v>0.017339999999999998</v>
      </c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R430" s="213" t="s">
        <v>273</v>
      </c>
      <c r="AT430" s="213" t="s">
        <v>124</v>
      </c>
      <c r="AU430" s="213" t="s">
        <v>77</v>
      </c>
      <c r="AY430" s="20" t="s">
        <v>120</v>
      </c>
      <c r="BE430" s="214">
        <f>IF(N430="základní",J430,0)</f>
        <v>0</v>
      </c>
      <c r="BF430" s="214">
        <f>IF(N430="snížená",J430,0)</f>
        <v>0</v>
      </c>
      <c r="BG430" s="214">
        <f>IF(N430="zákl. přenesená",J430,0)</f>
        <v>0</v>
      </c>
      <c r="BH430" s="214">
        <f>IF(N430="sníž. přenesená",J430,0)</f>
        <v>0</v>
      </c>
      <c r="BI430" s="214">
        <f>IF(N430="nulová",J430,0)</f>
        <v>0</v>
      </c>
      <c r="BJ430" s="20" t="s">
        <v>75</v>
      </c>
      <c r="BK430" s="214">
        <f>ROUND(I430*H430,2)</f>
        <v>0</v>
      </c>
      <c r="BL430" s="20" t="s">
        <v>273</v>
      </c>
      <c r="BM430" s="213" t="s">
        <v>493</v>
      </c>
    </row>
    <row r="431" s="2" customFormat="1">
      <c r="A431" s="41"/>
      <c r="B431" s="42"/>
      <c r="C431" s="43"/>
      <c r="D431" s="215" t="s">
        <v>130</v>
      </c>
      <c r="E431" s="43"/>
      <c r="F431" s="216" t="s">
        <v>494</v>
      </c>
      <c r="G431" s="43"/>
      <c r="H431" s="43"/>
      <c r="I431" s="217"/>
      <c r="J431" s="43"/>
      <c r="K431" s="43"/>
      <c r="L431" s="47"/>
      <c r="M431" s="218"/>
      <c r="N431" s="219"/>
      <c r="O431" s="87"/>
      <c r="P431" s="87"/>
      <c r="Q431" s="87"/>
      <c r="R431" s="87"/>
      <c r="S431" s="87"/>
      <c r="T431" s="88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T431" s="20" t="s">
        <v>130</v>
      </c>
      <c r="AU431" s="20" t="s">
        <v>77</v>
      </c>
    </row>
    <row r="432" s="14" customFormat="1">
      <c r="A432" s="14"/>
      <c r="B432" s="232"/>
      <c r="C432" s="233"/>
      <c r="D432" s="222" t="s">
        <v>132</v>
      </c>
      <c r="E432" s="234" t="s">
        <v>19</v>
      </c>
      <c r="F432" s="235" t="s">
        <v>495</v>
      </c>
      <c r="G432" s="233"/>
      <c r="H432" s="234" t="s">
        <v>19</v>
      </c>
      <c r="I432" s="236"/>
      <c r="J432" s="233"/>
      <c r="K432" s="233"/>
      <c r="L432" s="237"/>
      <c r="M432" s="238"/>
      <c r="N432" s="239"/>
      <c r="O432" s="239"/>
      <c r="P432" s="239"/>
      <c r="Q432" s="239"/>
      <c r="R432" s="239"/>
      <c r="S432" s="239"/>
      <c r="T432" s="240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1" t="s">
        <v>132</v>
      </c>
      <c r="AU432" s="241" t="s">
        <v>77</v>
      </c>
      <c r="AV432" s="14" t="s">
        <v>75</v>
      </c>
      <c r="AW432" s="14" t="s">
        <v>32</v>
      </c>
      <c r="AX432" s="14" t="s">
        <v>70</v>
      </c>
      <c r="AY432" s="241" t="s">
        <v>120</v>
      </c>
    </row>
    <row r="433" s="14" customFormat="1">
      <c r="A433" s="14"/>
      <c r="B433" s="232"/>
      <c r="C433" s="233"/>
      <c r="D433" s="222" t="s">
        <v>132</v>
      </c>
      <c r="E433" s="234" t="s">
        <v>19</v>
      </c>
      <c r="F433" s="235" t="s">
        <v>139</v>
      </c>
      <c r="G433" s="233"/>
      <c r="H433" s="234" t="s">
        <v>19</v>
      </c>
      <c r="I433" s="236"/>
      <c r="J433" s="233"/>
      <c r="K433" s="233"/>
      <c r="L433" s="237"/>
      <c r="M433" s="238"/>
      <c r="N433" s="239"/>
      <c r="O433" s="239"/>
      <c r="P433" s="239"/>
      <c r="Q433" s="239"/>
      <c r="R433" s="239"/>
      <c r="S433" s="239"/>
      <c r="T433" s="240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1" t="s">
        <v>132</v>
      </c>
      <c r="AU433" s="241" t="s">
        <v>77</v>
      </c>
      <c r="AV433" s="14" t="s">
        <v>75</v>
      </c>
      <c r="AW433" s="14" t="s">
        <v>32</v>
      </c>
      <c r="AX433" s="14" t="s">
        <v>70</v>
      </c>
      <c r="AY433" s="241" t="s">
        <v>120</v>
      </c>
    </row>
    <row r="434" s="13" customFormat="1">
      <c r="A434" s="13"/>
      <c r="B434" s="220"/>
      <c r="C434" s="221"/>
      <c r="D434" s="222" t="s">
        <v>132</v>
      </c>
      <c r="E434" s="223" t="s">
        <v>19</v>
      </c>
      <c r="F434" s="224" t="s">
        <v>476</v>
      </c>
      <c r="G434" s="221"/>
      <c r="H434" s="225">
        <v>25</v>
      </c>
      <c r="I434" s="226"/>
      <c r="J434" s="221"/>
      <c r="K434" s="221"/>
      <c r="L434" s="227"/>
      <c r="M434" s="228"/>
      <c r="N434" s="229"/>
      <c r="O434" s="229"/>
      <c r="P434" s="229"/>
      <c r="Q434" s="229"/>
      <c r="R434" s="229"/>
      <c r="S434" s="229"/>
      <c r="T434" s="230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1" t="s">
        <v>132</v>
      </c>
      <c r="AU434" s="231" t="s">
        <v>77</v>
      </c>
      <c r="AV434" s="13" t="s">
        <v>77</v>
      </c>
      <c r="AW434" s="13" t="s">
        <v>32</v>
      </c>
      <c r="AX434" s="13" t="s">
        <v>70</v>
      </c>
      <c r="AY434" s="231" t="s">
        <v>120</v>
      </c>
    </row>
    <row r="435" s="14" customFormat="1">
      <c r="A435" s="14"/>
      <c r="B435" s="232"/>
      <c r="C435" s="233"/>
      <c r="D435" s="222" t="s">
        <v>132</v>
      </c>
      <c r="E435" s="234" t="s">
        <v>19</v>
      </c>
      <c r="F435" s="235" t="s">
        <v>170</v>
      </c>
      <c r="G435" s="233"/>
      <c r="H435" s="234" t="s">
        <v>19</v>
      </c>
      <c r="I435" s="236"/>
      <c r="J435" s="233"/>
      <c r="K435" s="233"/>
      <c r="L435" s="237"/>
      <c r="M435" s="238"/>
      <c r="N435" s="239"/>
      <c r="O435" s="239"/>
      <c r="P435" s="239"/>
      <c r="Q435" s="239"/>
      <c r="R435" s="239"/>
      <c r="S435" s="239"/>
      <c r="T435" s="240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41" t="s">
        <v>132</v>
      </c>
      <c r="AU435" s="241" t="s">
        <v>77</v>
      </c>
      <c r="AV435" s="14" t="s">
        <v>75</v>
      </c>
      <c r="AW435" s="14" t="s">
        <v>32</v>
      </c>
      <c r="AX435" s="14" t="s">
        <v>70</v>
      </c>
      <c r="AY435" s="241" t="s">
        <v>120</v>
      </c>
    </row>
    <row r="436" s="13" customFormat="1">
      <c r="A436" s="13"/>
      <c r="B436" s="220"/>
      <c r="C436" s="221"/>
      <c r="D436" s="222" t="s">
        <v>132</v>
      </c>
      <c r="E436" s="223" t="s">
        <v>19</v>
      </c>
      <c r="F436" s="224" t="s">
        <v>477</v>
      </c>
      <c r="G436" s="221"/>
      <c r="H436" s="225">
        <v>8.1999999999999993</v>
      </c>
      <c r="I436" s="226"/>
      <c r="J436" s="221"/>
      <c r="K436" s="221"/>
      <c r="L436" s="227"/>
      <c r="M436" s="228"/>
      <c r="N436" s="229"/>
      <c r="O436" s="229"/>
      <c r="P436" s="229"/>
      <c r="Q436" s="229"/>
      <c r="R436" s="229"/>
      <c r="S436" s="229"/>
      <c r="T436" s="230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1" t="s">
        <v>132</v>
      </c>
      <c r="AU436" s="231" t="s">
        <v>77</v>
      </c>
      <c r="AV436" s="13" t="s">
        <v>77</v>
      </c>
      <c r="AW436" s="13" t="s">
        <v>32</v>
      </c>
      <c r="AX436" s="13" t="s">
        <v>70</v>
      </c>
      <c r="AY436" s="231" t="s">
        <v>120</v>
      </c>
    </row>
    <row r="437" s="14" customFormat="1">
      <c r="A437" s="14"/>
      <c r="B437" s="232"/>
      <c r="C437" s="233"/>
      <c r="D437" s="222" t="s">
        <v>132</v>
      </c>
      <c r="E437" s="234" t="s">
        <v>19</v>
      </c>
      <c r="F437" s="235" t="s">
        <v>172</v>
      </c>
      <c r="G437" s="233"/>
      <c r="H437" s="234" t="s">
        <v>19</v>
      </c>
      <c r="I437" s="236"/>
      <c r="J437" s="233"/>
      <c r="K437" s="233"/>
      <c r="L437" s="237"/>
      <c r="M437" s="238"/>
      <c r="N437" s="239"/>
      <c r="O437" s="239"/>
      <c r="P437" s="239"/>
      <c r="Q437" s="239"/>
      <c r="R437" s="239"/>
      <c r="S437" s="239"/>
      <c r="T437" s="240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41" t="s">
        <v>132</v>
      </c>
      <c r="AU437" s="241" t="s">
        <v>77</v>
      </c>
      <c r="AV437" s="14" t="s">
        <v>75</v>
      </c>
      <c r="AW437" s="14" t="s">
        <v>32</v>
      </c>
      <c r="AX437" s="14" t="s">
        <v>70</v>
      </c>
      <c r="AY437" s="241" t="s">
        <v>120</v>
      </c>
    </row>
    <row r="438" s="13" customFormat="1">
      <c r="A438" s="13"/>
      <c r="B438" s="220"/>
      <c r="C438" s="221"/>
      <c r="D438" s="222" t="s">
        <v>132</v>
      </c>
      <c r="E438" s="223" t="s">
        <v>19</v>
      </c>
      <c r="F438" s="224" t="s">
        <v>478</v>
      </c>
      <c r="G438" s="221"/>
      <c r="H438" s="225">
        <v>8</v>
      </c>
      <c r="I438" s="226"/>
      <c r="J438" s="221"/>
      <c r="K438" s="221"/>
      <c r="L438" s="227"/>
      <c r="M438" s="228"/>
      <c r="N438" s="229"/>
      <c r="O438" s="229"/>
      <c r="P438" s="229"/>
      <c r="Q438" s="229"/>
      <c r="R438" s="229"/>
      <c r="S438" s="229"/>
      <c r="T438" s="230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1" t="s">
        <v>132</v>
      </c>
      <c r="AU438" s="231" t="s">
        <v>77</v>
      </c>
      <c r="AV438" s="13" t="s">
        <v>77</v>
      </c>
      <c r="AW438" s="13" t="s">
        <v>32</v>
      </c>
      <c r="AX438" s="13" t="s">
        <v>70</v>
      </c>
      <c r="AY438" s="231" t="s">
        <v>120</v>
      </c>
    </row>
    <row r="439" s="14" customFormat="1">
      <c r="A439" s="14"/>
      <c r="B439" s="232"/>
      <c r="C439" s="233"/>
      <c r="D439" s="222" t="s">
        <v>132</v>
      </c>
      <c r="E439" s="234" t="s">
        <v>19</v>
      </c>
      <c r="F439" s="235" t="s">
        <v>368</v>
      </c>
      <c r="G439" s="233"/>
      <c r="H439" s="234" t="s">
        <v>19</v>
      </c>
      <c r="I439" s="236"/>
      <c r="J439" s="233"/>
      <c r="K439" s="233"/>
      <c r="L439" s="237"/>
      <c r="M439" s="238"/>
      <c r="N439" s="239"/>
      <c r="O439" s="239"/>
      <c r="P439" s="239"/>
      <c r="Q439" s="239"/>
      <c r="R439" s="239"/>
      <c r="S439" s="239"/>
      <c r="T439" s="240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1" t="s">
        <v>132</v>
      </c>
      <c r="AU439" s="241" t="s">
        <v>77</v>
      </c>
      <c r="AV439" s="14" t="s">
        <v>75</v>
      </c>
      <c r="AW439" s="14" t="s">
        <v>32</v>
      </c>
      <c r="AX439" s="14" t="s">
        <v>70</v>
      </c>
      <c r="AY439" s="241" t="s">
        <v>120</v>
      </c>
    </row>
    <row r="440" s="13" customFormat="1">
      <c r="A440" s="13"/>
      <c r="B440" s="220"/>
      <c r="C440" s="221"/>
      <c r="D440" s="222" t="s">
        <v>132</v>
      </c>
      <c r="E440" s="223" t="s">
        <v>19</v>
      </c>
      <c r="F440" s="224" t="s">
        <v>479</v>
      </c>
      <c r="G440" s="221"/>
      <c r="H440" s="225">
        <v>16.600000000000001</v>
      </c>
      <c r="I440" s="226"/>
      <c r="J440" s="221"/>
      <c r="K440" s="221"/>
      <c r="L440" s="227"/>
      <c r="M440" s="228"/>
      <c r="N440" s="229"/>
      <c r="O440" s="229"/>
      <c r="P440" s="229"/>
      <c r="Q440" s="229"/>
      <c r="R440" s="229"/>
      <c r="S440" s="229"/>
      <c r="T440" s="230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1" t="s">
        <v>132</v>
      </c>
      <c r="AU440" s="231" t="s">
        <v>77</v>
      </c>
      <c r="AV440" s="13" t="s">
        <v>77</v>
      </c>
      <c r="AW440" s="13" t="s">
        <v>32</v>
      </c>
      <c r="AX440" s="13" t="s">
        <v>70</v>
      </c>
      <c r="AY440" s="231" t="s">
        <v>120</v>
      </c>
    </row>
    <row r="441" s="15" customFormat="1">
      <c r="A441" s="15"/>
      <c r="B441" s="242"/>
      <c r="C441" s="243"/>
      <c r="D441" s="222" t="s">
        <v>132</v>
      </c>
      <c r="E441" s="244" t="s">
        <v>19</v>
      </c>
      <c r="F441" s="245" t="s">
        <v>145</v>
      </c>
      <c r="G441" s="243"/>
      <c r="H441" s="246">
        <v>57.800000000000004</v>
      </c>
      <c r="I441" s="247"/>
      <c r="J441" s="243"/>
      <c r="K441" s="243"/>
      <c r="L441" s="248"/>
      <c r="M441" s="249"/>
      <c r="N441" s="250"/>
      <c r="O441" s="250"/>
      <c r="P441" s="250"/>
      <c r="Q441" s="250"/>
      <c r="R441" s="250"/>
      <c r="S441" s="250"/>
      <c r="T441" s="251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52" t="s">
        <v>132</v>
      </c>
      <c r="AU441" s="252" t="s">
        <v>77</v>
      </c>
      <c r="AV441" s="15" t="s">
        <v>128</v>
      </c>
      <c r="AW441" s="15" t="s">
        <v>32</v>
      </c>
      <c r="AX441" s="15" t="s">
        <v>75</v>
      </c>
      <c r="AY441" s="252" t="s">
        <v>120</v>
      </c>
    </row>
    <row r="442" s="2" customFormat="1" ht="24.15" customHeight="1">
      <c r="A442" s="41"/>
      <c r="B442" s="42"/>
      <c r="C442" s="201" t="s">
        <v>496</v>
      </c>
      <c r="D442" s="201" t="s">
        <v>124</v>
      </c>
      <c r="E442" s="202" t="s">
        <v>497</v>
      </c>
      <c r="F442" s="203" t="s">
        <v>498</v>
      </c>
      <c r="G442" s="204" t="s">
        <v>229</v>
      </c>
      <c r="H442" s="205">
        <v>0.53300000000000003</v>
      </c>
      <c r="I442" s="206"/>
      <c r="J442" s="207">
        <f>ROUND(I442*H442,2)</f>
        <v>0</v>
      </c>
      <c r="K442" s="208"/>
      <c r="L442" s="47"/>
      <c r="M442" s="209" t="s">
        <v>19</v>
      </c>
      <c r="N442" s="210" t="s">
        <v>41</v>
      </c>
      <c r="O442" s="87"/>
      <c r="P442" s="211">
        <f>O442*H442</f>
        <v>0</v>
      </c>
      <c r="Q442" s="211">
        <v>0</v>
      </c>
      <c r="R442" s="211">
        <f>Q442*H442</f>
        <v>0</v>
      </c>
      <c r="S442" s="211">
        <v>0</v>
      </c>
      <c r="T442" s="212">
        <f>S442*H442</f>
        <v>0</v>
      </c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R442" s="213" t="s">
        <v>273</v>
      </c>
      <c r="AT442" s="213" t="s">
        <v>124</v>
      </c>
      <c r="AU442" s="213" t="s">
        <v>77</v>
      </c>
      <c r="AY442" s="20" t="s">
        <v>120</v>
      </c>
      <c r="BE442" s="214">
        <f>IF(N442="základní",J442,0)</f>
        <v>0</v>
      </c>
      <c r="BF442" s="214">
        <f>IF(N442="snížená",J442,0)</f>
        <v>0</v>
      </c>
      <c r="BG442" s="214">
        <f>IF(N442="zákl. přenesená",J442,0)</f>
        <v>0</v>
      </c>
      <c r="BH442" s="214">
        <f>IF(N442="sníž. přenesená",J442,0)</f>
        <v>0</v>
      </c>
      <c r="BI442" s="214">
        <f>IF(N442="nulová",J442,0)</f>
        <v>0</v>
      </c>
      <c r="BJ442" s="20" t="s">
        <v>75</v>
      </c>
      <c r="BK442" s="214">
        <f>ROUND(I442*H442,2)</f>
        <v>0</v>
      </c>
      <c r="BL442" s="20" t="s">
        <v>273</v>
      </c>
      <c r="BM442" s="213" t="s">
        <v>499</v>
      </c>
    </row>
    <row r="443" s="2" customFormat="1">
      <c r="A443" s="41"/>
      <c r="B443" s="42"/>
      <c r="C443" s="43"/>
      <c r="D443" s="215" t="s">
        <v>130</v>
      </c>
      <c r="E443" s="43"/>
      <c r="F443" s="216" t="s">
        <v>500</v>
      </c>
      <c r="G443" s="43"/>
      <c r="H443" s="43"/>
      <c r="I443" s="217"/>
      <c r="J443" s="43"/>
      <c r="K443" s="43"/>
      <c r="L443" s="47"/>
      <c r="M443" s="218"/>
      <c r="N443" s="219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20" t="s">
        <v>130</v>
      </c>
      <c r="AU443" s="20" t="s">
        <v>77</v>
      </c>
    </row>
    <row r="444" s="12" customFormat="1" ht="22.8" customHeight="1">
      <c r="A444" s="12"/>
      <c r="B444" s="185"/>
      <c r="C444" s="186"/>
      <c r="D444" s="187" t="s">
        <v>69</v>
      </c>
      <c r="E444" s="199" t="s">
        <v>501</v>
      </c>
      <c r="F444" s="199" t="s">
        <v>502</v>
      </c>
      <c r="G444" s="186"/>
      <c r="H444" s="186"/>
      <c r="I444" s="189"/>
      <c r="J444" s="200">
        <f>BK444</f>
        <v>0</v>
      </c>
      <c r="K444" s="186"/>
      <c r="L444" s="191"/>
      <c r="M444" s="192"/>
      <c r="N444" s="193"/>
      <c r="O444" s="193"/>
      <c r="P444" s="194">
        <f>SUM(P445:P451)</f>
        <v>0</v>
      </c>
      <c r="Q444" s="193"/>
      <c r="R444" s="194">
        <f>SUM(R445:R451)</f>
        <v>0.045899999999999996</v>
      </c>
      <c r="S444" s="193"/>
      <c r="T444" s="195">
        <f>SUM(T445:T451)</f>
        <v>0.27743999999999996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196" t="s">
        <v>77</v>
      </c>
      <c r="AT444" s="197" t="s">
        <v>69</v>
      </c>
      <c r="AU444" s="197" t="s">
        <v>75</v>
      </c>
      <c r="AY444" s="196" t="s">
        <v>120</v>
      </c>
      <c r="BK444" s="198">
        <f>SUM(BK445:BK451)</f>
        <v>0</v>
      </c>
    </row>
    <row r="445" s="2" customFormat="1" ht="21.75" customHeight="1">
      <c r="A445" s="41"/>
      <c r="B445" s="42"/>
      <c r="C445" s="201" t="s">
        <v>503</v>
      </c>
      <c r="D445" s="201" t="s">
        <v>124</v>
      </c>
      <c r="E445" s="202" t="s">
        <v>504</v>
      </c>
      <c r="F445" s="203" t="s">
        <v>505</v>
      </c>
      <c r="G445" s="204" t="s">
        <v>127</v>
      </c>
      <c r="H445" s="205">
        <v>10.199999999999999</v>
      </c>
      <c r="I445" s="206"/>
      <c r="J445" s="207">
        <f>ROUND(I445*H445,2)</f>
        <v>0</v>
      </c>
      <c r="K445" s="208"/>
      <c r="L445" s="47"/>
      <c r="M445" s="209" t="s">
        <v>19</v>
      </c>
      <c r="N445" s="210" t="s">
        <v>41</v>
      </c>
      <c r="O445" s="87"/>
      <c r="P445" s="211">
        <f>O445*H445</f>
        <v>0</v>
      </c>
      <c r="Q445" s="211">
        <v>0.0044999999999999997</v>
      </c>
      <c r="R445" s="211">
        <f>Q445*H445</f>
        <v>0.045899999999999996</v>
      </c>
      <c r="S445" s="211">
        <v>0</v>
      </c>
      <c r="T445" s="212">
        <f>S445*H445</f>
        <v>0</v>
      </c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R445" s="213" t="s">
        <v>273</v>
      </c>
      <c r="AT445" s="213" t="s">
        <v>124</v>
      </c>
      <c r="AU445" s="213" t="s">
        <v>77</v>
      </c>
      <c r="AY445" s="20" t="s">
        <v>120</v>
      </c>
      <c r="BE445" s="214">
        <f>IF(N445="základní",J445,0)</f>
        <v>0</v>
      </c>
      <c r="BF445" s="214">
        <f>IF(N445="snížená",J445,0)</f>
        <v>0</v>
      </c>
      <c r="BG445" s="214">
        <f>IF(N445="zákl. přenesená",J445,0)</f>
        <v>0</v>
      </c>
      <c r="BH445" s="214">
        <f>IF(N445="sníž. přenesená",J445,0)</f>
        <v>0</v>
      </c>
      <c r="BI445" s="214">
        <f>IF(N445="nulová",J445,0)</f>
        <v>0</v>
      </c>
      <c r="BJ445" s="20" t="s">
        <v>75</v>
      </c>
      <c r="BK445" s="214">
        <f>ROUND(I445*H445,2)</f>
        <v>0</v>
      </c>
      <c r="BL445" s="20" t="s">
        <v>273</v>
      </c>
      <c r="BM445" s="213" t="s">
        <v>506</v>
      </c>
    </row>
    <row r="446" s="2" customFormat="1">
      <c r="A446" s="41"/>
      <c r="B446" s="42"/>
      <c r="C446" s="43"/>
      <c r="D446" s="215" t="s">
        <v>130</v>
      </c>
      <c r="E446" s="43"/>
      <c r="F446" s="216" t="s">
        <v>507</v>
      </c>
      <c r="G446" s="43"/>
      <c r="H446" s="43"/>
      <c r="I446" s="217"/>
      <c r="J446" s="43"/>
      <c r="K446" s="43"/>
      <c r="L446" s="47"/>
      <c r="M446" s="218"/>
      <c r="N446" s="219"/>
      <c r="O446" s="87"/>
      <c r="P446" s="87"/>
      <c r="Q446" s="87"/>
      <c r="R446" s="87"/>
      <c r="S446" s="87"/>
      <c r="T446" s="88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T446" s="20" t="s">
        <v>130</v>
      </c>
      <c r="AU446" s="20" t="s">
        <v>77</v>
      </c>
    </row>
    <row r="447" s="2" customFormat="1" ht="16.5" customHeight="1">
      <c r="A447" s="41"/>
      <c r="B447" s="42"/>
      <c r="C447" s="201" t="s">
        <v>508</v>
      </c>
      <c r="D447" s="201" t="s">
        <v>124</v>
      </c>
      <c r="E447" s="202" t="s">
        <v>509</v>
      </c>
      <c r="F447" s="203" t="s">
        <v>510</v>
      </c>
      <c r="G447" s="204" t="s">
        <v>127</v>
      </c>
      <c r="H447" s="205">
        <v>10.199999999999999</v>
      </c>
      <c r="I447" s="206"/>
      <c r="J447" s="207">
        <f>ROUND(I447*H447,2)</f>
        <v>0</v>
      </c>
      <c r="K447" s="208"/>
      <c r="L447" s="47"/>
      <c r="M447" s="209" t="s">
        <v>19</v>
      </c>
      <c r="N447" s="210" t="s">
        <v>41</v>
      </c>
      <c r="O447" s="87"/>
      <c r="P447" s="211">
        <f>O447*H447</f>
        <v>0</v>
      </c>
      <c r="Q447" s="211">
        <v>0</v>
      </c>
      <c r="R447" s="211">
        <f>Q447*H447</f>
        <v>0</v>
      </c>
      <c r="S447" s="211">
        <v>0.027199999999999998</v>
      </c>
      <c r="T447" s="212">
        <f>S447*H447</f>
        <v>0.27743999999999996</v>
      </c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R447" s="213" t="s">
        <v>273</v>
      </c>
      <c r="AT447" s="213" t="s">
        <v>124</v>
      </c>
      <c r="AU447" s="213" t="s">
        <v>77</v>
      </c>
      <c r="AY447" s="20" t="s">
        <v>120</v>
      </c>
      <c r="BE447" s="214">
        <f>IF(N447="základní",J447,0)</f>
        <v>0</v>
      </c>
      <c r="BF447" s="214">
        <f>IF(N447="snížená",J447,0)</f>
        <v>0</v>
      </c>
      <c r="BG447" s="214">
        <f>IF(N447="zákl. přenesená",J447,0)</f>
        <v>0</v>
      </c>
      <c r="BH447" s="214">
        <f>IF(N447="sníž. přenesená",J447,0)</f>
        <v>0</v>
      </c>
      <c r="BI447" s="214">
        <f>IF(N447="nulová",J447,0)</f>
        <v>0</v>
      </c>
      <c r="BJ447" s="20" t="s">
        <v>75</v>
      </c>
      <c r="BK447" s="214">
        <f>ROUND(I447*H447,2)</f>
        <v>0</v>
      </c>
      <c r="BL447" s="20" t="s">
        <v>273</v>
      </c>
      <c r="BM447" s="213" t="s">
        <v>511</v>
      </c>
    </row>
    <row r="448" s="2" customFormat="1">
      <c r="A448" s="41"/>
      <c r="B448" s="42"/>
      <c r="C448" s="43"/>
      <c r="D448" s="215" t="s">
        <v>130</v>
      </c>
      <c r="E448" s="43"/>
      <c r="F448" s="216" t="s">
        <v>512</v>
      </c>
      <c r="G448" s="43"/>
      <c r="H448" s="43"/>
      <c r="I448" s="217"/>
      <c r="J448" s="43"/>
      <c r="K448" s="43"/>
      <c r="L448" s="47"/>
      <c r="M448" s="218"/>
      <c r="N448" s="219"/>
      <c r="O448" s="87"/>
      <c r="P448" s="87"/>
      <c r="Q448" s="87"/>
      <c r="R448" s="87"/>
      <c r="S448" s="87"/>
      <c r="T448" s="88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T448" s="20" t="s">
        <v>130</v>
      </c>
      <c r="AU448" s="20" t="s">
        <v>77</v>
      </c>
    </row>
    <row r="449" s="14" customFormat="1">
      <c r="A449" s="14"/>
      <c r="B449" s="232"/>
      <c r="C449" s="233"/>
      <c r="D449" s="222" t="s">
        <v>132</v>
      </c>
      <c r="E449" s="234" t="s">
        <v>19</v>
      </c>
      <c r="F449" s="235" t="s">
        <v>513</v>
      </c>
      <c r="G449" s="233"/>
      <c r="H449" s="234" t="s">
        <v>19</v>
      </c>
      <c r="I449" s="236"/>
      <c r="J449" s="233"/>
      <c r="K449" s="233"/>
      <c r="L449" s="237"/>
      <c r="M449" s="238"/>
      <c r="N449" s="239"/>
      <c r="O449" s="239"/>
      <c r="P449" s="239"/>
      <c r="Q449" s="239"/>
      <c r="R449" s="239"/>
      <c r="S449" s="239"/>
      <c r="T449" s="240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1" t="s">
        <v>132</v>
      </c>
      <c r="AU449" s="241" t="s">
        <v>77</v>
      </c>
      <c r="AV449" s="14" t="s">
        <v>75</v>
      </c>
      <c r="AW449" s="14" t="s">
        <v>32</v>
      </c>
      <c r="AX449" s="14" t="s">
        <v>70</v>
      </c>
      <c r="AY449" s="241" t="s">
        <v>120</v>
      </c>
    </row>
    <row r="450" s="13" customFormat="1">
      <c r="A450" s="13"/>
      <c r="B450" s="220"/>
      <c r="C450" s="221"/>
      <c r="D450" s="222" t="s">
        <v>132</v>
      </c>
      <c r="E450" s="223" t="s">
        <v>19</v>
      </c>
      <c r="F450" s="224" t="s">
        <v>514</v>
      </c>
      <c r="G450" s="221"/>
      <c r="H450" s="225">
        <v>10.199999999999999</v>
      </c>
      <c r="I450" s="226"/>
      <c r="J450" s="221"/>
      <c r="K450" s="221"/>
      <c r="L450" s="227"/>
      <c r="M450" s="228"/>
      <c r="N450" s="229"/>
      <c r="O450" s="229"/>
      <c r="P450" s="229"/>
      <c r="Q450" s="229"/>
      <c r="R450" s="229"/>
      <c r="S450" s="229"/>
      <c r="T450" s="230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1" t="s">
        <v>132</v>
      </c>
      <c r="AU450" s="231" t="s">
        <v>77</v>
      </c>
      <c r="AV450" s="13" t="s">
        <v>77</v>
      </c>
      <c r="AW450" s="13" t="s">
        <v>32</v>
      </c>
      <c r="AX450" s="13" t="s">
        <v>70</v>
      </c>
      <c r="AY450" s="231" t="s">
        <v>120</v>
      </c>
    </row>
    <row r="451" s="15" customFormat="1">
      <c r="A451" s="15"/>
      <c r="B451" s="242"/>
      <c r="C451" s="243"/>
      <c r="D451" s="222" t="s">
        <v>132</v>
      </c>
      <c r="E451" s="244" t="s">
        <v>19</v>
      </c>
      <c r="F451" s="245" t="s">
        <v>145</v>
      </c>
      <c r="G451" s="243"/>
      <c r="H451" s="246">
        <v>10.199999999999999</v>
      </c>
      <c r="I451" s="247"/>
      <c r="J451" s="243"/>
      <c r="K451" s="243"/>
      <c r="L451" s="248"/>
      <c r="M451" s="249"/>
      <c r="N451" s="250"/>
      <c r="O451" s="250"/>
      <c r="P451" s="250"/>
      <c r="Q451" s="250"/>
      <c r="R451" s="250"/>
      <c r="S451" s="250"/>
      <c r="T451" s="251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52" t="s">
        <v>132</v>
      </c>
      <c r="AU451" s="252" t="s">
        <v>77</v>
      </c>
      <c r="AV451" s="15" t="s">
        <v>128</v>
      </c>
      <c r="AW451" s="15" t="s">
        <v>32</v>
      </c>
      <c r="AX451" s="15" t="s">
        <v>75</v>
      </c>
      <c r="AY451" s="252" t="s">
        <v>120</v>
      </c>
    </row>
    <row r="452" s="12" customFormat="1" ht="22.8" customHeight="1">
      <c r="A452" s="12"/>
      <c r="B452" s="185"/>
      <c r="C452" s="186"/>
      <c r="D452" s="187" t="s">
        <v>69</v>
      </c>
      <c r="E452" s="199" t="s">
        <v>515</v>
      </c>
      <c r="F452" s="199" t="s">
        <v>516</v>
      </c>
      <c r="G452" s="186"/>
      <c r="H452" s="186"/>
      <c r="I452" s="189"/>
      <c r="J452" s="200">
        <f>BK452</f>
        <v>0</v>
      </c>
      <c r="K452" s="186"/>
      <c r="L452" s="191"/>
      <c r="M452" s="192"/>
      <c r="N452" s="193"/>
      <c r="O452" s="193"/>
      <c r="P452" s="194">
        <f>SUM(P453:P518)</f>
        <v>0</v>
      </c>
      <c r="Q452" s="193"/>
      <c r="R452" s="194">
        <f>SUM(R453:R518)</f>
        <v>0.39271032</v>
      </c>
      <c r="S452" s="193"/>
      <c r="T452" s="195">
        <f>SUM(T453:T518)</f>
        <v>0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196" t="s">
        <v>77</v>
      </c>
      <c r="AT452" s="197" t="s">
        <v>69</v>
      </c>
      <c r="AU452" s="197" t="s">
        <v>75</v>
      </c>
      <c r="AY452" s="196" t="s">
        <v>120</v>
      </c>
      <c r="BK452" s="198">
        <f>SUM(BK453:BK518)</f>
        <v>0</v>
      </c>
    </row>
    <row r="453" s="2" customFormat="1" ht="24.15" customHeight="1">
      <c r="A453" s="41"/>
      <c r="B453" s="42"/>
      <c r="C453" s="201" t="s">
        <v>517</v>
      </c>
      <c r="D453" s="201" t="s">
        <v>124</v>
      </c>
      <c r="E453" s="202" t="s">
        <v>518</v>
      </c>
      <c r="F453" s="203" t="s">
        <v>519</v>
      </c>
      <c r="G453" s="204" t="s">
        <v>127</v>
      </c>
      <c r="H453" s="205">
        <v>73.620000000000005</v>
      </c>
      <c r="I453" s="206"/>
      <c r="J453" s="207">
        <f>ROUND(I453*H453,2)</f>
        <v>0</v>
      </c>
      <c r="K453" s="208"/>
      <c r="L453" s="47"/>
      <c r="M453" s="209" t="s">
        <v>19</v>
      </c>
      <c r="N453" s="210" t="s">
        <v>41</v>
      </c>
      <c r="O453" s="87"/>
      <c r="P453" s="211">
        <f>O453*H453</f>
        <v>0</v>
      </c>
      <c r="Q453" s="211">
        <v>0</v>
      </c>
      <c r="R453" s="211">
        <f>Q453*H453</f>
        <v>0</v>
      </c>
      <c r="S453" s="211">
        <v>0</v>
      </c>
      <c r="T453" s="212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13" t="s">
        <v>273</v>
      </c>
      <c r="AT453" s="213" t="s">
        <v>124</v>
      </c>
      <c r="AU453" s="213" t="s">
        <v>77</v>
      </c>
      <c r="AY453" s="20" t="s">
        <v>120</v>
      </c>
      <c r="BE453" s="214">
        <f>IF(N453="základní",J453,0)</f>
        <v>0</v>
      </c>
      <c r="BF453" s="214">
        <f>IF(N453="snížená",J453,0)</f>
        <v>0</v>
      </c>
      <c r="BG453" s="214">
        <f>IF(N453="zákl. přenesená",J453,0)</f>
        <v>0</v>
      </c>
      <c r="BH453" s="214">
        <f>IF(N453="sníž. přenesená",J453,0)</f>
        <v>0</v>
      </c>
      <c r="BI453" s="214">
        <f>IF(N453="nulová",J453,0)</f>
        <v>0</v>
      </c>
      <c r="BJ453" s="20" t="s">
        <v>75</v>
      </c>
      <c r="BK453" s="214">
        <f>ROUND(I453*H453,2)</f>
        <v>0</v>
      </c>
      <c r="BL453" s="20" t="s">
        <v>273</v>
      </c>
      <c r="BM453" s="213" t="s">
        <v>520</v>
      </c>
    </row>
    <row r="454" s="14" customFormat="1">
      <c r="A454" s="14"/>
      <c r="B454" s="232"/>
      <c r="C454" s="233"/>
      <c r="D454" s="222" t="s">
        <v>132</v>
      </c>
      <c r="E454" s="234" t="s">
        <v>19</v>
      </c>
      <c r="F454" s="235" t="s">
        <v>521</v>
      </c>
      <c r="G454" s="233"/>
      <c r="H454" s="234" t="s">
        <v>19</v>
      </c>
      <c r="I454" s="236"/>
      <c r="J454" s="233"/>
      <c r="K454" s="233"/>
      <c r="L454" s="237"/>
      <c r="M454" s="238"/>
      <c r="N454" s="239"/>
      <c r="O454" s="239"/>
      <c r="P454" s="239"/>
      <c r="Q454" s="239"/>
      <c r="R454" s="239"/>
      <c r="S454" s="239"/>
      <c r="T454" s="240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1" t="s">
        <v>132</v>
      </c>
      <c r="AU454" s="241" t="s">
        <v>77</v>
      </c>
      <c r="AV454" s="14" t="s">
        <v>75</v>
      </c>
      <c r="AW454" s="14" t="s">
        <v>32</v>
      </c>
      <c r="AX454" s="14" t="s">
        <v>70</v>
      </c>
      <c r="AY454" s="241" t="s">
        <v>120</v>
      </c>
    </row>
    <row r="455" s="14" customFormat="1">
      <c r="A455" s="14"/>
      <c r="B455" s="232"/>
      <c r="C455" s="233"/>
      <c r="D455" s="222" t="s">
        <v>132</v>
      </c>
      <c r="E455" s="234" t="s">
        <v>19</v>
      </c>
      <c r="F455" s="235" t="s">
        <v>160</v>
      </c>
      <c r="G455" s="233"/>
      <c r="H455" s="234" t="s">
        <v>19</v>
      </c>
      <c r="I455" s="236"/>
      <c r="J455" s="233"/>
      <c r="K455" s="233"/>
      <c r="L455" s="237"/>
      <c r="M455" s="238"/>
      <c r="N455" s="239"/>
      <c r="O455" s="239"/>
      <c r="P455" s="239"/>
      <c r="Q455" s="239"/>
      <c r="R455" s="239"/>
      <c r="S455" s="239"/>
      <c r="T455" s="240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1" t="s">
        <v>132</v>
      </c>
      <c r="AU455" s="241" t="s">
        <v>77</v>
      </c>
      <c r="AV455" s="14" t="s">
        <v>75</v>
      </c>
      <c r="AW455" s="14" t="s">
        <v>32</v>
      </c>
      <c r="AX455" s="14" t="s">
        <v>70</v>
      </c>
      <c r="AY455" s="241" t="s">
        <v>120</v>
      </c>
    </row>
    <row r="456" s="13" customFormat="1">
      <c r="A456" s="13"/>
      <c r="B456" s="220"/>
      <c r="C456" s="221"/>
      <c r="D456" s="222" t="s">
        <v>132</v>
      </c>
      <c r="E456" s="223" t="s">
        <v>19</v>
      </c>
      <c r="F456" s="224" t="s">
        <v>522</v>
      </c>
      <c r="G456" s="221"/>
      <c r="H456" s="225">
        <v>33.975000000000001</v>
      </c>
      <c r="I456" s="226"/>
      <c r="J456" s="221"/>
      <c r="K456" s="221"/>
      <c r="L456" s="227"/>
      <c r="M456" s="228"/>
      <c r="N456" s="229"/>
      <c r="O456" s="229"/>
      <c r="P456" s="229"/>
      <c r="Q456" s="229"/>
      <c r="R456" s="229"/>
      <c r="S456" s="229"/>
      <c r="T456" s="230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1" t="s">
        <v>132</v>
      </c>
      <c r="AU456" s="231" t="s">
        <v>77</v>
      </c>
      <c r="AV456" s="13" t="s">
        <v>77</v>
      </c>
      <c r="AW456" s="13" t="s">
        <v>32</v>
      </c>
      <c r="AX456" s="13" t="s">
        <v>70</v>
      </c>
      <c r="AY456" s="231" t="s">
        <v>120</v>
      </c>
    </row>
    <row r="457" s="14" customFormat="1">
      <c r="A457" s="14"/>
      <c r="B457" s="232"/>
      <c r="C457" s="233"/>
      <c r="D457" s="222" t="s">
        <v>132</v>
      </c>
      <c r="E457" s="234" t="s">
        <v>19</v>
      </c>
      <c r="F457" s="235" t="s">
        <v>162</v>
      </c>
      <c r="G457" s="233"/>
      <c r="H457" s="234" t="s">
        <v>19</v>
      </c>
      <c r="I457" s="236"/>
      <c r="J457" s="233"/>
      <c r="K457" s="233"/>
      <c r="L457" s="237"/>
      <c r="M457" s="238"/>
      <c r="N457" s="239"/>
      <c r="O457" s="239"/>
      <c r="P457" s="239"/>
      <c r="Q457" s="239"/>
      <c r="R457" s="239"/>
      <c r="S457" s="239"/>
      <c r="T457" s="240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1" t="s">
        <v>132</v>
      </c>
      <c r="AU457" s="241" t="s">
        <v>77</v>
      </c>
      <c r="AV457" s="14" t="s">
        <v>75</v>
      </c>
      <c r="AW457" s="14" t="s">
        <v>32</v>
      </c>
      <c r="AX457" s="14" t="s">
        <v>70</v>
      </c>
      <c r="AY457" s="241" t="s">
        <v>120</v>
      </c>
    </row>
    <row r="458" s="13" customFormat="1">
      <c r="A458" s="13"/>
      <c r="B458" s="220"/>
      <c r="C458" s="221"/>
      <c r="D458" s="222" t="s">
        <v>132</v>
      </c>
      <c r="E458" s="223" t="s">
        <v>19</v>
      </c>
      <c r="F458" s="224" t="s">
        <v>523</v>
      </c>
      <c r="G458" s="221"/>
      <c r="H458" s="225">
        <v>9.7799999999999994</v>
      </c>
      <c r="I458" s="226"/>
      <c r="J458" s="221"/>
      <c r="K458" s="221"/>
      <c r="L458" s="227"/>
      <c r="M458" s="228"/>
      <c r="N458" s="229"/>
      <c r="O458" s="229"/>
      <c r="P458" s="229"/>
      <c r="Q458" s="229"/>
      <c r="R458" s="229"/>
      <c r="S458" s="229"/>
      <c r="T458" s="230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1" t="s">
        <v>132</v>
      </c>
      <c r="AU458" s="231" t="s">
        <v>77</v>
      </c>
      <c r="AV458" s="13" t="s">
        <v>77</v>
      </c>
      <c r="AW458" s="13" t="s">
        <v>32</v>
      </c>
      <c r="AX458" s="13" t="s">
        <v>70</v>
      </c>
      <c r="AY458" s="231" t="s">
        <v>120</v>
      </c>
    </row>
    <row r="459" s="14" customFormat="1">
      <c r="A459" s="14"/>
      <c r="B459" s="232"/>
      <c r="C459" s="233"/>
      <c r="D459" s="222" t="s">
        <v>132</v>
      </c>
      <c r="E459" s="234" t="s">
        <v>19</v>
      </c>
      <c r="F459" s="235" t="s">
        <v>164</v>
      </c>
      <c r="G459" s="233"/>
      <c r="H459" s="234" t="s">
        <v>19</v>
      </c>
      <c r="I459" s="236"/>
      <c r="J459" s="233"/>
      <c r="K459" s="233"/>
      <c r="L459" s="237"/>
      <c r="M459" s="238"/>
      <c r="N459" s="239"/>
      <c r="O459" s="239"/>
      <c r="P459" s="239"/>
      <c r="Q459" s="239"/>
      <c r="R459" s="239"/>
      <c r="S459" s="239"/>
      <c r="T459" s="240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1" t="s">
        <v>132</v>
      </c>
      <c r="AU459" s="241" t="s">
        <v>77</v>
      </c>
      <c r="AV459" s="14" t="s">
        <v>75</v>
      </c>
      <c r="AW459" s="14" t="s">
        <v>32</v>
      </c>
      <c r="AX459" s="14" t="s">
        <v>70</v>
      </c>
      <c r="AY459" s="241" t="s">
        <v>120</v>
      </c>
    </row>
    <row r="460" s="13" customFormat="1">
      <c r="A460" s="13"/>
      <c r="B460" s="220"/>
      <c r="C460" s="221"/>
      <c r="D460" s="222" t="s">
        <v>132</v>
      </c>
      <c r="E460" s="223" t="s">
        <v>19</v>
      </c>
      <c r="F460" s="224" t="s">
        <v>524</v>
      </c>
      <c r="G460" s="221"/>
      <c r="H460" s="225">
        <v>16.68</v>
      </c>
      <c r="I460" s="226"/>
      <c r="J460" s="221"/>
      <c r="K460" s="221"/>
      <c r="L460" s="227"/>
      <c r="M460" s="228"/>
      <c r="N460" s="229"/>
      <c r="O460" s="229"/>
      <c r="P460" s="229"/>
      <c r="Q460" s="229"/>
      <c r="R460" s="229"/>
      <c r="S460" s="229"/>
      <c r="T460" s="230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1" t="s">
        <v>132</v>
      </c>
      <c r="AU460" s="231" t="s">
        <v>77</v>
      </c>
      <c r="AV460" s="13" t="s">
        <v>77</v>
      </c>
      <c r="AW460" s="13" t="s">
        <v>32</v>
      </c>
      <c r="AX460" s="13" t="s">
        <v>70</v>
      </c>
      <c r="AY460" s="231" t="s">
        <v>120</v>
      </c>
    </row>
    <row r="461" s="14" customFormat="1">
      <c r="A461" s="14"/>
      <c r="B461" s="232"/>
      <c r="C461" s="233"/>
      <c r="D461" s="222" t="s">
        <v>132</v>
      </c>
      <c r="E461" s="234" t="s">
        <v>19</v>
      </c>
      <c r="F461" s="235" t="s">
        <v>525</v>
      </c>
      <c r="G461" s="233"/>
      <c r="H461" s="234" t="s">
        <v>19</v>
      </c>
      <c r="I461" s="236"/>
      <c r="J461" s="233"/>
      <c r="K461" s="233"/>
      <c r="L461" s="237"/>
      <c r="M461" s="238"/>
      <c r="N461" s="239"/>
      <c r="O461" s="239"/>
      <c r="P461" s="239"/>
      <c r="Q461" s="239"/>
      <c r="R461" s="239"/>
      <c r="S461" s="239"/>
      <c r="T461" s="240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41" t="s">
        <v>132</v>
      </c>
      <c r="AU461" s="241" t="s">
        <v>77</v>
      </c>
      <c r="AV461" s="14" t="s">
        <v>75</v>
      </c>
      <c r="AW461" s="14" t="s">
        <v>32</v>
      </c>
      <c r="AX461" s="14" t="s">
        <v>70</v>
      </c>
      <c r="AY461" s="241" t="s">
        <v>120</v>
      </c>
    </row>
    <row r="462" s="13" customFormat="1">
      <c r="A462" s="13"/>
      <c r="B462" s="220"/>
      <c r="C462" s="221"/>
      <c r="D462" s="222" t="s">
        <v>132</v>
      </c>
      <c r="E462" s="223" t="s">
        <v>19</v>
      </c>
      <c r="F462" s="224" t="s">
        <v>526</v>
      </c>
      <c r="G462" s="221"/>
      <c r="H462" s="225">
        <v>4.2249999999999996</v>
      </c>
      <c r="I462" s="226"/>
      <c r="J462" s="221"/>
      <c r="K462" s="221"/>
      <c r="L462" s="227"/>
      <c r="M462" s="228"/>
      <c r="N462" s="229"/>
      <c r="O462" s="229"/>
      <c r="P462" s="229"/>
      <c r="Q462" s="229"/>
      <c r="R462" s="229"/>
      <c r="S462" s="229"/>
      <c r="T462" s="230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1" t="s">
        <v>132</v>
      </c>
      <c r="AU462" s="231" t="s">
        <v>77</v>
      </c>
      <c r="AV462" s="13" t="s">
        <v>77</v>
      </c>
      <c r="AW462" s="13" t="s">
        <v>32</v>
      </c>
      <c r="AX462" s="13" t="s">
        <v>70</v>
      </c>
      <c r="AY462" s="231" t="s">
        <v>120</v>
      </c>
    </row>
    <row r="463" s="14" customFormat="1">
      <c r="A463" s="14"/>
      <c r="B463" s="232"/>
      <c r="C463" s="233"/>
      <c r="D463" s="222" t="s">
        <v>132</v>
      </c>
      <c r="E463" s="234" t="s">
        <v>19</v>
      </c>
      <c r="F463" s="235" t="s">
        <v>527</v>
      </c>
      <c r="G463" s="233"/>
      <c r="H463" s="234" t="s">
        <v>19</v>
      </c>
      <c r="I463" s="236"/>
      <c r="J463" s="233"/>
      <c r="K463" s="233"/>
      <c r="L463" s="237"/>
      <c r="M463" s="238"/>
      <c r="N463" s="239"/>
      <c r="O463" s="239"/>
      <c r="P463" s="239"/>
      <c r="Q463" s="239"/>
      <c r="R463" s="239"/>
      <c r="S463" s="239"/>
      <c r="T463" s="240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1" t="s">
        <v>132</v>
      </c>
      <c r="AU463" s="241" t="s">
        <v>77</v>
      </c>
      <c r="AV463" s="14" t="s">
        <v>75</v>
      </c>
      <c r="AW463" s="14" t="s">
        <v>32</v>
      </c>
      <c r="AX463" s="14" t="s">
        <v>70</v>
      </c>
      <c r="AY463" s="241" t="s">
        <v>120</v>
      </c>
    </row>
    <row r="464" s="13" customFormat="1">
      <c r="A464" s="13"/>
      <c r="B464" s="220"/>
      <c r="C464" s="221"/>
      <c r="D464" s="222" t="s">
        <v>132</v>
      </c>
      <c r="E464" s="223" t="s">
        <v>19</v>
      </c>
      <c r="F464" s="224" t="s">
        <v>528</v>
      </c>
      <c r="G464" s="221"/>
      <c r="H464" s="225">
        <v>2.7200000000000002</v>
      </c>
      <c r="I464" s="226"/>
      <c r="J464" s="221"/>
      <c r="K464" s="221"/>
      <c r="L464" s="227"/>
      <c r="M464" s="228"/>
      <c r="N464" s="229"/>
      <c r="O464" s="229"/>
      <c r="P464" s="229"/>
      <c r="Q464" s="229"/>
      <c r="R464" s="229"/>
      <c r="S464" s="229"/>
      <c r="T464" s="230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1" t="s">
        <v>132</v>
      </c>
      <c r="AU464" s="231" t="s">
        <v>77</v>
      </c>
      <c r="AV464" s="13" t="s">
        <v>77</v>
      </c>
      <c r="AW464" s="13" t="s">
        <v>32</v>
      </c>
      <c r="AX464" s="13" t="s">
        <v>70</v>
      </c>
      <c r="AY464" s="231" t="s">
        <v>120</v>
      </c>
    </row>
    <row r="465" s="14" customFormat="1">
      <c r="A465" s="14"/>
      <c r="B465" s="232"/>
      <c r="C465" s="233"/>
      <c r="D465" s="222" t="s">
        <v>132</v>
      </c>
      <c r="E465" s="234" t="s">
        <v>19</v>
      </c>
      <c r="F465" s="235" t="s">
        <v>529</v>
      </c>
      <c r="G465" s="233"/>
      <c r="H465" s="234" t="s">
        <v>19</v>
      </c>
      <c r="I465" s="236"/>
      <c r="J465" s="233"/>
      <c r="K465" s="233"/>
      <c r="L465" s="237"/>
      <c r="M465" s="238"/>
      <c r="N465" s="239"/>
      <c r="O465" s="239"/>
      <c r="P465" s="239"/>
      <c r="Q465" s="239"/>
      <c r="R465" s="239"/>
      <c r="S465" s="239"/>
      <c r="T465" s="240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1" t="s">
        <v>132</v>
      </c>
      <c r="AU465" s="241" t="s">
        <v>77</v>
      </c>
      <c r="AV465" s="14" t="s">
        <v>75</v>
      </c>
      <c r="AW465" s="14" t="s">
        <v>32</v>
      </c>
      <c r="AX465" s="14" t="s">
        <v>70</v>
      </c>
      <c r="AY465" s="241" t="s">
        <v>120</v>
      </c>
    </row>
    <row r="466" s="13" customFormat="1">
      <c r="A466" s="13"/>
      <c r="B466" s="220"/>
      <c r="C466" s="221"/>
      <c r="D466" s="222" t="s">
        <v>132</v>
      </c>
      <c r="E466" s="223" t="s">
        <v>19</v>
      </c>
      <c r="F466" s="224" t="s">
        <v>530</v>
      </c>
      <c r="G466" s="221"/>
      <c r="H466" s="225">
        <v>1.7</v>
      </c>
      <c r="I466" s="226"/>
      <c r="J466" s="221"/>
      <c r="K466" s="221"/>
      <c r="L466" s="227"/>
      <c r="M466" s="228"/>
      <c r="N466" s="229"/>
      <c r="O466" s="229"/>
      <c r="P466" s="229"/>
      <c r="Q466" s="229"/>
      <c r="R466" s="229"/>
      <c r="S466" s="229"/>
      <c r="T466" s="230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1" t="s">
        <v>132</v>
      </c>
      <c r="AU466" s="231" t="s">
        <v>77</v>
      </c>
      <c r="AV466" s="13" t="s">
        <v>77</v>
      </c>
      <c r="AW466" s="13" t="s">
        <v>32</v>
      </c>
      <c r="AX466" s="13" t="s">
        <v>70</v>
      </c>
      <c r="AY466" s="231" t="s">
        <v>120</v>
      </c>
    </row>
    <row r="467" s="14" customFormat="1">
      <c r="A467" s="14"/>
      <c r="B467" s="232"/>
      <c r="C467" s="233"/>
      <c r="D467" s="222" t="s">
        <v>132</v>
      </c>
      <c r="E467" s="234" t="s">
        <v>19</v>
      </c>
      <c r="F467" s="235" t="s">
        <v>143</v>
      </c>
      <c r="G467" s="233"/>
      <c r="H467" s="234" t="s">
        <v>19</v>
      </c>
      <c r="I467" s="236"/>
      <c r="J467" s="233"/>
      <c r="K467" s="233"/>
      <c r="L467" s="237"/>
      <c r="M467" s="238"/>
      <c r="N467" s="239"/>
      <c r="O467" s="239"/>
      <c r="P467" s="239"/>
      <c r="Q467" s="239"/>
      <c r="R467" s="239"/>
      <c r="S467" s="239"/>
      <c r="T467" s="240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1" t="s">
        <v>132</v>
      </c>
      <c r="AU467" s="241" t="s">
        <v>77</v>
      </c>
      <c r="AV467" s="14" t="s">
        <v>75</v>
      </c>
      <c r="AW467" s="14" t="s">
        <v>32</v>
      </c>
      <c r="AX467" s="14" t="s">
        <v>70</v>
      </c>
      <c r="AY467" s="241" t="s">
        <v>120</v>
      </c>
    </row>
    <row r="468" s="13" customFormat="1">
      <c r="A468" s="13"/>
      <c r="B468" s="220"/>
      <c r="C468" s="221"/>
      <c r="D468" s="222" t="s">
        <v>132</v>
      </c>
      <c r="E468" s="223" t="s">
        <v>19</v>
      </c>
      <c r="F468" s="224" t="s">
        <v>531</v>
      </c>
      <c r="G468" s="221"/>
      <c r="H468" s="225">
        <v>4.54</v>
      </c>
      <c r="I468" s="226"/>
      <c r="J468" s="221"/>
      <c r="K468" s="221"/>
      <c r="L468" s="227"/>
      <c r="M468" s="228"/>
      <c r="N468" s="229"/>
      <c r="O468" s="229"/>
      <c r="P468" s="229"/>
      <c r="Q468" s="229"/>
      <c r="R468" s="229"/>
      <c r="S468" s="229"/>
      <c r="T468" s="230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1" t="s">
        <v>132</v>
      </c>
      <c r="AU468" s="231" t="s">
        <v>77</v>
      </c>
      <c r="AV468" s="13" t="s">
        <v>77</v>
      </c>
      <c r="AW468" s="13" t="s">
        <v>32</v>
      </c>
      <c r="AX468" s="13" t="s">
        <v>70</v>
      </c>
      <c r="AY468" s="231" t="s">
        <v>120</v>
      </c>
    </row>
    <row r="469" s="15" customFormat="1">
      <c r="A469" s="15"/>
      <c r="B469" s="242"/>
      <c r="C469" s="243"/>
      <c r="D469" s="222" t="s">
        <v>132</v>
      </c>
      <c r="E469" s="244" t="s">
        <v>19</v>
      </c>
      <c r="F469" s="245" t="s">
        <v>145</v>
      </c>
      <c r="G469" s="243"/>
      <c r="H469" s="246">
        <v>73.620000000000005</v>
      </c>
      <c r="I469" s="247"/>
      <c r="J469" s="243"/>
      <c r="K469" s="243"/>
      <c r="L469" s="248"/>
      <c r="M469" s="249"/>
      <c r="N469" s="250"/>
      <c r="O469" s="250"/>
      <c r="P469" s="250"/>
      <c r="Q469" s="250"/>
      <c r="R469" s="250"/>
      <c r="S469" s="250"/>
      <c r="T469" s="251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52" t="s">
        <v>132</v>
      </c>
      <c r="AU469" s="252" t="s">
        <v>77</v>
      </c>
      <c r="AV469" s="15" t="s">
        <v>128</v>
      </c>
      <c r="AW469" s="15" t="s">
        <v>32</v>
      </c>
      <c r="AX469" s="15" t="s">
        <v>75</v>
      </c>
      <c r="AY469" s="252" t="s">
        <v>120</v>
      </c>
    </row>
    <row r="470" s="2" customFormat="1" ht="16.5" customHeight="1">
      <c r="A470" s="41"/>
      <c r="B470" s="42"/>
      <c r="C470" s="201" t="s">
        <v>532</v>
      </c>
      <c r="D470" s="201" t="s">
        <v>124</v>
      </c>
      <c r="E470" s="202" t="s">
        <v>533</v>
      </c>
      <c r="F470" s="203" t="s">
        <v>534</v>
      </c>
      <c r="G470" s="204" t="s">
        <v>127</v>
      </c>
      <c r="H470" s="205">
        <v>73.620000000000005</v>
      </c>
      <c r="I470" s="206"/>
      <c r="J470" s="207">
        <f>ROUND(I470*H470,2)</f>
        <v>0</v>
      </c>
      <c r="K470" s="208"/>
      <c r="L470" s="47"/>
      <c r="M470" s="209" t="s">
        <v>19</v>
      </c>
      <c r="N470" s="210" t="s">
        <v>41</v>
      </c>
      <c r="O470" s="87"/>
      <c r="P470" s="211">
        <f>O470*H470</f>
        <v>0</v>
      </c>
      <c r="Q470" s="211">
        <v>0.00025000000000000001</v>
      </c>
      <c r="R470" s="211">
        <f>Q470*H470</f>
        <v>0.018405000000000001</v>
      </c>
      <c r="S470" s="211">
        <v>0</v>
      </c>
      <c r="T470" s="212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3" t="s">
        <v>273</v>
      </c>
      <c r="AT470" s="213" t="s">
        <v>124</v>
      </c>
      <c r="AU470" s="213" t="s">
        <v>77</v>
      </c>
      <c r="AY470" s="20" t="s">
        <v>120</v>
      </c>
      <c r="BE470" s="214">
        <f>IF(N470="základní",J470,0)</f>
        <v>0</v>
      </c>
      <c r="BF470" s="214">
        <f>IF(N470="snížená",J470,0)</f>
        <v>0</v>
      </c>
      <c r="BG470" s="214">
        <f>IF(N470="zákl. přenesená",J470,0)</f>
        <v>0</v>
      </c>
      <c r="BH470" s="214">
        <f>IF(N470="sníž. přenesená",J470,0)</f>
        <v>0</v>
      </c>
      <c r="BI470" s="214">
        <f>IF(N470="nulová",J470,0)</f>
        <v>0</v>
      </c>
      <c r="BJ470" s="20" t="s">
        <v>75</v>
      </c>
      <c r="BK470" s="214">
        <f>ROUND(I470*H470,2)</f>
        <v>0</v>
      </c>
      <c r="BL470" s="20" t="s">
        <v>273</v>
      </c>
      <c r="BM470" s="213" t="s">
        <v>535</v>
      </c>
    </row>
    <row r="471" s="2" customFormat="1">
      <c r="A471" s="41"/>
      <c r="B471" s="42"/>
      <c r="C471" s="43"/>
      <c r="D471" s="215" t="s">
        <v>130</v>
      </c>
      <c r="E471" s="43"/>
      <c r="F471" s="216" t="s">
        <v>536</v>
      </c>
      <c r="G471" s="43"/>
      <c r="H471" s="43"/>
      <c r="I471" s="217"/>
      <c r="J471" s="43"/>
      <c r="K471" s="43"/>
      <c r="L471" s="47"/>
      <c r="M471" s="218"/>
      <c r="N471" s="219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130</v>
      </c>
      <c r="AU471" s="20" t="s">
        <v>77</v>
      </c>
    </row>
    <row r="472" s="14" customFormat="1">
      <c r="A472" s="14"/>
      <c r="B472" s="232"/>
      <c r="C472" s="233"/>
      <c r="D472" s="222" t="s">
        <v>132</v>
      </c>
      <c r="E472" s="234" t="s">
        <v>19</v>
      </c>
      <c r="F472" s="235" t="s">
        <v>537</v>
      </c>
      <c r="G472" s="233"/>
      <c r="H472" s="234" t="s">
        <v>19</v>
      </c>
      <c r="I472" s="236"/>
      <c r="J472" s="233"/>
      <c r="K472" s="233"/>
      <c r="L472" s="237"/>
      <c r="M472" s="238"/>
      <c r="N472" s="239"/>
      <c r="O472" s="239"/>
      <c r="P472" s="239"/>
      <c r="Q472" s="239"/>
      <c r="R472" s="239"/>
      <c r="S472" s="239"/>
      <c r="T472" s="240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1" t="s">
        <v>132</v>
      </c>
      <c r="AU472" s="241" t="s">
        <v>77</v>
      </c>
      <c r="AV472" s="14" t="s">
        <v>75</v>
      </c>
      <c r="AW472" s="14" t="s">
        <v>32</v>
      </c>
      <c r="AX472" s="14" t="s">
        <v>70</v>
      </c>
      <c r="AY472" s="241" t="s">
        <v>120</v>
      </c>
    </row>
    <row r="473" s="14" customFormat="1">
      <c r="A473" s="14"/>
      <c r="B473" s="232"/>
      <c r="C473" s="233"/>
      <c r="D473" s="222" t="s">
        <v>132</v>
      </c>
      <c r="E473" s="234" t="s">
        <v>19</v>
      </c>
      <c r="F473" s="235" t="s">
        <v>160</v>
      </c>
      <c r="G473" s="233"/>
      <c r="H473" s="234" t="s">
        <v>19</v>
      </c>
      <c r="I473" s="236"/>
      <c r="J473" s="233"/>
      <c r="K473" s="233"/>
      <c r="L473" s="237"/>
      <c r="M473" s="238"/>
      <c r="N473" s="239"/>
      <c r="O473" s="239"/>
      <c r="P473" s="239"/>
      <c r="Q473" s="239"/>
      <c r="R473" s="239"/>
      <c r="S473" s="239"/>
      <c r="T473" s="240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1" t="s">
        <v>132</v>
      </c>
      <c r="AU473" s="241" t="s">
        <v>77</v>
      </c>
      <c r="AV473" s="14" t="s">
        <v>75</v>
      </c>
      <c r="AW473" s="14" t="s">
        <v>32</v>
      </c>
      <c r="AX473" s="14" t="s">
        <v>70</v>
      </c>
      <c r="AY473" s="241" t="s">
        <v>120</v>
      </c>
    </row>
    <row r="474" s="13" customFormat="1">
      <c r="A474" s="13"/>
      <c r="B474" s="220"/>
      <c r="C474" s="221"/>
      <c r="D474" s="222" t="s">
        <v>132</v>
      </c>
      <c r="E474" s="223" t="s">
        <v>19</v>
      </c>
      <c r="F474" s="224" t="s">
        <v>522</v>
      </c>
      <c r="G474" s="221"/>
      <c r="H474" s="225">
        <v>33.975000000000001</v>
      </c>
      <c r="I474" s="226"/>
      <c r="J474" s="221"/>
      <c r="K474" s="221"/>
      <c r="L474" s="227"/>
      <c r="M474" s="228"/>
      <c r="N474" s="229"/>
      <c r="O474" s="229"/>
      <c r="P474" s="229"/>
      <c r="Q474" s="229"/>
      <c r="R474" s="229"/>
      <c r="S474" s="229"/>
      <c r="T474" s="23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1" t="s">
        <v>132</v>
      </c>
      <c r="AU474" s="231" t="s">
        <v>77</v>
      </c>
      <c r="AV474" s="13" t="s">
        <v>77</v>
      </c>
      <c r="AW474" s="13" t="s">
        <v>32</v>
      </c>
      <c r="AX474" s="13" t="s">
        <v>70</v>
      </c>
      <c r="AY474" s="231" t="s">
        <v>120</v>
      </c>
    </row>
    <row r="475" s="14" customFormat="1">
      <c r="A475" s="14"/>
      <c r="B475" s="232"/>
      <c r="C475" s="233"/>
      <c r="D475" s="222" t="s">
        <v>132</v>
      </c>
      <c r="E475" s="234" t="s">
        <v>19</v>
      </c>
      <c r="F475" s="235" t="s">
        <v>162</v>
      </c>
      <c r="G475" s="233"/>
      <c r="H475" s="234" t="s">
        <v>19</v>
      </c>
      <c r="I475" s="236"/>
      <c r="J475" s="233"/>
      <c r="K475" s="233"/>
      <c r="L475" s="237"/>
      <c r="M475" s="238"/>
      <c r="N475" s="239"/>
      <c r="O475" s="239"/>
      <c r="P475" s="239"/>
      <c r="Q475" s="239"/>
      <c r="R475" s="239"/>
      <c r="S475" s="239"/>
      <c r="T475" s="240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1" t="s">
        <v>132</v>
      </c>
      <c r="AU475" s="241" t="s">
        <v>77</v>
      </c>
      <c r="AV475" s="14" t="s">
        <v>75</v>
      </c>
      <c r="AW475" s="14" t="s">
        <v>32</v>
      </c>
      <c r="AX475" s="14" t="s">
        <v>70</v>
      </c>
      <c r="AY475" s="241" t="s">
        <v>120</v>
      </c>
    </row>
    <row r="476" s="13" customFormat="1">
      <c r="A476" s="13"/>
      <c r="B476" s="220"/>
      <c r="C476" s="221"/>
      <c r="D476" s="222" t="s">
        <v>132</v>
      </c>
      <c r="E476" s="223" t="s">
        <v>19</v>
      </c>
      <c r="F476" s="224" t="s">
        <v>523</v>
      </c>
      <c r="G476" s="221"/>
      <c r="H476" s="225">
        <v>9.7799999999999994</v>
      </c>
      <c r="I476" s="226"/>
      <c r="J476" s="221"/>
      <c r="K476" s="221"/>
      <c r="L476" s="227"/>
      <c r="M476" s="228"/>
      <c r="N476" s="229"/>
      <c r="O476" s="229"/>
      <c r="P476" s="229"/>
      <c r="Q476" s="229"/>
      <c r="R476" s="229"/>
      <c r="S476" s="229"/>
      <c r="T476" s="230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1" t="s">
        <v>132</v>
      </c>
      <c r="AU476" s="231" t="s">
        <v>77</v>
      </c>
      <c r="AV476" s="13" t="s">
        <v>77</v>
      </c>
      <c r="AW476" s="13" t="s">
        <v>32</v>
      </c>
      <c r="AX476" s="13" t="s">
        <v>70</v>
      </c>
      <c r="AY476" s="231" t="s">
        <v>120</v>
      </c>
    </row>
    <row r="477" s="14" customFormat="1">
      <c r="A477" s="14"/>
      <c r="B477" s="232"/>
      <c r="C477" s="233"/>
      <c r="D477" s="222" t="s">
        <v>132</v>
      </c>
      <c r="E477" s="234" t="s">
        <v>19</v>
      </c>
      <c r="F477" s="235" t="s">
        <v>164</v>
      </c>
      <c r="G477" s="233"/>
      <c r="H477" s="234" t="s">
        <v>19</v>
      </c>
      <c r="I477" s="236"/>
      <c r="J477" s="233"/>
      <c r="K477" s="233"/>
      <c r="L477" s="237"/>
      <c r="M477" s="238"/>
      <c r="N477" s="239"/>
      <c r="O477" s="239"/>
      <c r="P477" s="239"/>
      <c r="Q477" s="239"/>
      <c r="R477" s="239"/>
      <c r="S477" s="239"/>
      <c r="T477" s="240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41" t="s">
        <v>132</v>
      </c>
      <c r="AU477" s="241" t="s">
        <v>77</v>
      </c>
      <c r="AV477" s="14" t="s">
        <v>75</v>
      </c>
      <c r="AW477" s="14" t="s">
        <v>32</v>
      </c>
      <c r="AX477" s="14" t="s">
        <v>70</v>
      </c>
      <c r="AY477" s="241" t="s">
        <v>120</v>
      </c>
    </row>
    <row r="478" s="13" customFormat="1">
      <c r="A478" s="13"/>
      <c r="B478" s="220"/>
      <c r="C478" s="221"/>
      <c r="D478" s="222" t="s">
        <v>132</v>
      </c>
      <c r="E478" s="223" t="s">
        <v>19</v>
      </c>
      <c r="F478" s="224" t="s">
        <v>524</v>
      </c>
      <c r="G478" s="221"/>
      <c r="H478" s="225">
        <v>16.68</v>
      </c>
      <c r="I478" s="226"/>
      <c r="J478" s="221"/>
      <c r="K478" s="221"/>
      <c r="L478" s="227"/>
      <c r="M478" s="228"/>
      <c r="N478" s="229"/>
      <c r="O478" s="229"/>
      <c r="P478" s="229"/>
      <c r="Q478" s="229"/>
      <c r="R478" s="229"/>
      <c r="S478" s="229"/>
      <c r="T478" s="230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1" t="s">
        <v>132</v>
      </c>
      <c r="AU478" s="231" t="s">
        <v>77</v>
      </c>
      <c r="AV478" s="13" t="s">
        <v>77</v>
      </c>
      <c r="AW478" s="13" t="s">
        <v>32</v>
      </c>
      <c r="AX478" s="13" t="s">
        <v>70</v>
      </c>
      <c r="AY478" s="231" t="s">
        <v>120</v>
      </c>
    </row>
    <row r="479" s="14" customFormat="1">
      <c r="A479" s="14"/>
      <c r="B479" s="232"/>
      <c r="C479" s="233"/>
      <c r="D479" s="222" t="s">
        <v>132</v>
      </c>
      <c r="E479" s="234" t="s">
        <v>19</v>
      </c>
      <c r="F479" s="235" t="s">
        <v>525</v>
      </c>
      <c r="G479" s="233"/>
      <c r="H479" s="234" t="s">
        <v>19</v>
      </c>
      <c r="I479" s="236"/>
      <c r="J479" s="233"/>
      <c r="K479" s="233"/>
      <c r="L479" s="237"/>
      <c r="M479" s="238"/>
      <c r="N479" s="239"/>
      <c r="O479" s="239"/>
      <c r="P479" s="239"/>
      <c r="Q479" s="239"/>
      <c r="R479" s="239"/>
      <c r="S479" s="239"/>
      <c r="T479" s="240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41" t="s">
        <v>132</v>
      </c>
      <c r="AU479" s="241" t="s">
        <v>77</v>
      </c>
      <c r="AV479" s="14" t="s">
        <v>75</v>
      </c>
      <c r="AW479" s="14" t="s">
        <v>32</v>
      </c>
      <c r="AX479" s="14" t="s">
        <v>70</v>
      </c>
      <c r="AY479" s="241" t="s">
        <v>120</v>
      </c>
    </row>
    <row r="480" s="13" customFormat="1">
      <c r="A480" s="13"/>
      <c r="B480" s="220"/>
      <c r="C480" s="221"/>
      <c r="D480" s="222" t="s">
        <v>132</v>
      </c>
      <c r="E480" s="223" t="s">
        <v>19</v>
      </c>
      <c r="F480" s="224" t="s">
        <v>526</v>
      </c>
      <c r="G480" s="221"/>
      <c r="H480" s="225">
        <v>4.2249999999999996</v>
      </c>
      <c r="I480" s="226"/>
      <c r="J480" s="221"/>
      <c r="K480" s="221"/>
      <c r="L480" s="227"/>
      <c r="M480" s="228"/>
      <c r="N480" s="229"/>
      <c r="O480" s="229"/>
      <c r="P480" s="229"/>
      <c r="Q480" s="229"/>
      <c r="R480" s="229"/>
      <c r="S480" s="229"/>
      <c r="T480" s="230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1" t="s">
        <v>132</v>
      </c>
      <c r="AU480" s="231" t="s">
        <v>77</v>
      </c>
      <c r="AV480" s="13" t="s">
        <v>77</v>
      </c>
      <c r="AW480" s="13" t="s">
        <v>32</v>
      </c>
      <c r="AX480" s="13" t="s">
        <v>70</v>
      </c>
      <c r="AY480" s="231" t="s">
        <v>120</v>
      </c>
    </row>
    <row r="481" s="14" customFormat="1">
      <c r="A481" s="14"/>
      <c r="B481" s="232"/>
      <c r="C481" s="233"/>
      <c r="D481" s="222" t="s">
        <v>132</v>
      </c>
      <c r="E481" s="234" t="s">
        <v>19</v>
      </c>
      <c r="F481" s="235" t="s">
        <v>527</v>
      </c>
      <c r="G481" s="233"/>
      <c r="H481" s="234" t="s">
        <v>19</v>
      </c>
      <c r="I481" s="236"/>
      <c r="J481" s="233"/>
      <c r="K481" s="233"/>
      <c r="L481" s="237"/>
      <c r="M481" s="238"/>
      <c r="N481" s="239"/>
      <c r="O481" s="239"/>
      <c r="P481" s="239"/>
      <c r="Q481" s="239"/>
      <c r="R481" s="239"/>
      <c r="S481" s="239"/>
      <c r="T481" s="240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1" t="s">
        <v>132</v>
      </c>
      <c r="AU481" s="241" t="s">
        <v>77</v>
      </c>
      <c r="AV481" s="14" t="s">
        <v>75</v>
      </c>
      <c r="AW481" s="14" t="s">
        <v>32</v>
      </c>
      <c r="AX481" s="14" t="s">
        <v>70</v>
      </c>
      <c r="AY481" s="241" t="s">
        <v>120</v>
      </c>
    </row>
    <row r="482" s="13" customFormat="1">
      <c r="A482" s="13"/>
      <c r="B482" s="220"/>
      <c r="C482" s="221"/>
      <c r="D482" s="222" t="s">
        <v>132</v>
      </c>
      <c r="E482" s="223" t="s">
        <v>19</v>
      </c>
      <c r="F482" s="224" t="s">
        <v>528</v>
      </c>
      <c r="G482" s="221"/>
      <c r="H482" s="225">
        <v>2.7200000000000002</v>
      </c>
      <c r="I482" s="226"/>
      <c r="J482" s="221"/>
      <c r="K482" s="221"/>
      <c r="L482" s="227"/>
      <c r="M482" s="228"/>
      <c r="N482" s="229"/>
      <c r="O482" s="229"/>
      <c r="P482" s="229"/>
      <c r="Q482" s="229"/>
      <c r="R482" s="229"/>
      <c r="S482" s="229"/>
      <c r="T482" s="230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1" t="s">
        <v>132</v>
      </c>
      <c r="AU482" s="231" t="s">
        <v>77</v>
      </c>
      <c r="AV482" s="13" t="s">
        <v>77</v>
      </c>
      <c r="AW482" s="13" t="s">
        <v>32</v>
      </c>
      <c r="AX482" s="13" t="s">
        <v>70</v>
      </c>
      <c r="AY482" s="231" t="s">
        <v>120</v>
      </c>
    </row>
    <row r="483" s="14" customFormat="1">
      <c r="A483" s="14"/>
      <c r="B483" s="232"/>
      <c r="C483" s="233"/>
      <c r="D483" s="222" t="s">
        <v>132</v>
      </c>
      <c r="E483" s="234" t="s">
        <v>19</v>
      </c>
      <c r="F483" s="235" t="s">
        <v>529</v>
      </c>
      <c r="G483" s="233"/>
      <c r="H483" s="234" t="s">
        <v>19</v>
      </c>
      <c r="I483" s="236"/>
      <c r="J483" s="233"/>
      <c r="K483" s="233"/>
      <c r="L483" s="237"/>
      <c r="M483" s="238"/>
      <c r="N483" s="239"/>
      <c r="O483" s="239"/>
      <c r="P483" s="239"/>
      <c r="Q483" s="239"/>
      <c r="R483" s="239"/>
      <c r="S483" s="239"/>
      <c r="T483" s="240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1" t="s">
        <v>132</v>
      </c>
      <c r="AU483" s="241" t="s">
        <v>77</v>
      </c>
      <c r="AV483" s="14" t="s">
        <v>75</v>
      </c>
      <c r="AW483" s="14" t="s">
        <v>32</v>
      </c>
      <c r="AX483" s="14" t="s">
        <v>70</v>
      </c>
      <c r="AY483" s="241" t="s">
        <v>120</v>
      </c>
    </row>
    <row r="484" s="13" customFormat="1">
      <c r="A484" s="13"/>
      <c r="B484" s="220"/>
      <c r="C484" s="221"/>
      <c r="D484" s="222" t="s">
        <v>132</v>
      </c>
      <c r="E484" s="223" t="s">
        <v>19</v>
      </c>
      <c r="F484" s="224" t="s">
        <v>530</v>
      </c>
      <c r="G484" s="221"/>
      <c r="H484" s="225">
        <v>1.7</v>
      </c>
      <c r="I484" s="226"/>
      <c r="J484" s="221"/>
      <c r="K484" s="221"/>
      <c r="L484" s="227"/>
      <c r="M484" s="228"/>
      <c r="N484" s="229"/>
      <c r="O484" s="229"/>
      <c r="P484" s="229"/>
      <c r="Q484" s="229"/>
      <c r="R484" s="229"/>
      <c r="S484" s="229"/>
      <c r="T484" s="230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1" t="s">
        <v>132</v>
      </c>
      <c r="AU484" s="231" t="s">
        <v>77</v>
      </c>
      <c r="AV484" s="13" t="s">
        <v>77</v>
      </c>
      <c r="AW484" s="13" t="s">
        <v>32</v>
      </c>
      <c r="AX484" s="13" t="s">
        <v>70</v>
      </c>
      <c r="AY484" s="231" t="s">
        <v>120</v>
      </c>
    </row>
    <row r="485" s="14" customFormat="1">
      <c r="A485" s="14"/>
      <c r="B485" s="232"/>
      <c r="C485" s="233"/>
      <c r="D485" s="222" t="s">
        <v>132</v>
      </c>
      <c r="E485" s="234" t="s">
        <v>19</v>
      </c>
      <c r="F485" s="235" t="s">
        <v>143</v>
      </c>
      <c r="G485" s="233"/>
      <c r="H485" s="234" t="s">
        <v>19</v>
      </c>
      <c r="I485" s="236"/>
      <c r="J485" s="233"/>
      <c r="K485" s="233"/>
      <c r="L485" s="237"/>
      <c r="M485" s="238"/>
      <c r="N485" s="239"/>
      <c r="O485" s="239"/>
      <c r="P485" s="239"/>
      <c r="Q485" s="239"/>
      <c r="R485" s="239"/>
      <c r="S485" s="239"/>
      <c r="T485" s="240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1" t="s">
        <v>132</v>
      </c>
      <c r="AU485" s="241" t="s">
        <v>77</v>
      </c>
      <c r="AV485" s="14" t="s">
        <v>75</v>
      </c>
      <c r="AW485" s="14" t="s">
        <v>32</v>
      </c>
      <c r="AX485" s="14" t="s">
        <v>70</v>
      </c>
      <c r="AY485" s="241" t="s">
        <v>120</v>
      </c>
    </row>
    <row r="486" s="13" customFormat="1">
      <c r="A486" s="13"/>
      <c r="B486" s="220"/>
      <c r="C486" s="221"/>
      <c r="D486" s="222" t="s">
        <v>132</v>
      </c>
      <c r="E486" s="223" t="s">
        <v>19</v>
      </c>
      <c r="F486" s="224" t="s">
        <v>531</v>
      </c>
      <c r="G486" s="221"/>
      <c r="H486" s="225">
        <v>4.54</v>
      </c>
      <c r="I486" s="226"/>
      <c r="J486" s="221"/>
      <c r="K486" s="221"/>
      <c r="L486" s="227"/>
      <c r="M486" s="228"/>
      <c r="N486" s="229"/>
      <c r="O486" s="229"/>
      <c r="P486" s="229"/>
      <c r="Q486" s="229"/>
      <c r="R486" s="229"/>
      <c r="S486" s="229"/>
      <c r="T486" s="230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1" t="s">
        <v>132</v>
      </c>
      <c r="AU486" s="231" t="s">
        <v>77</v>
      </c>
      <c r="AV486" s="13" t="s">
        <v>77</v>
      </c>
      <c r="AW486" s="13" t="s">
        <v>32</v>
      </c>
      <c r="AX486" s="13" t="s">
        <v>70</v>
      </c>
      <c r="AY486" s="231" t="s">
        <v>120</v>
      </c>
    </row>
    <row r="487" s="15" customFormat="1">
      <c r="A487" s="15"/>
      <c r="B487" s="242"/>
      <c r="C487" s="243"/>
      <c r="D487" s="222" t="s">
        <v>132</v>
      </c>
      <c r="E487" s="244" t="s">
        <v>19</v>
      </c>
      <c r="F487" s="245" t="s">
        <v>145</v>
      </c>
      <c r="G487" s="243"/>
      <c r="H487" s="246">
        <v>73.620000000000005</v>
      </c>
      <c r="I487" s="247"/>
      <c r="J487" s="243"/>
      <c r="K487" s="243"/>
      <c r="L487" s="248"/>
      <c r="M487" s="249"/>
      <c r="N487" s="250"/>
      <c r="O487" s="250"/>
      <c r="P487" s="250"/>
      <c r="Q487" s="250"/>
      <c r="R487" s="250"/>
      <c r="S487" s="250"/>
      <c r="T487" s="251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52" t="s">
        <v>132</v>
      </c>
      <c r="AU487" s="252" t="s">
        <v>77</v>
      </c>
      <c r="AV487" s="15" t="s">
        <v>128</v>
      </c>
      <c r="AW487" s="15" t="s">
        <v>32</v>
      </c>
      <c r="AX487" s="15" t="s">
        <v>75</v>
      </c>
      <c r="AY487" s="252" t="s">
        <v>120</v>
      </c>
    </row>
    <row r="488" s="2" customFormat="1" ht="16.5" customHeight="1">
      <c r="A488" s="41"/>
      <c r="B488" s="42"/>
      <c r="C488" s="201" t="s">
        <v>538</v>
      </c>
      <c r="D488" s="201" t="s">
        <v>124</v>
      </c>
      <c r="E488" s="202" t="s">
        <v>539</v>
      </c>
      <c r="F488" s="203" t="s">
        <v>540</v>
      </c>
      <c r="G488" s="204" t="s">
        <v>127</v>
      </c>
      <c r="H488" s="205">
        <v>366.96600000000001</v>
      </c>
      <c r="I488" s="206"/>
      <c r="J488" s="207">
        <f>ROUND(I488*H488,2)</f>
        <v>0</v>
      </c>
      <c r="K488" s="208"/>
      <c r="L488" s="47"/>
      <c r="M488" s="209" t="s">
        <v>19</v>
      </c>
      <c r="N488" s="210" t="s">
        <v>41</v>
      </c>
      <c r="O488" s="87"/>
      <c r="P488" s="211">
        <f>O488*H488</f>
        <v>0</v>
      </c>
      <c r="Q488" s="211">
        <v>0.00073999999999999999</v>
      </c>
      <c r="R488" s="211">
        <f>Q488*H488</f>
        <v>0.27155484000000002</v>
      </c>
      <c r="S488" s="211">
        <v>0</v>
      </c>
      <c r="T488" s="212">
        <f>S488*H488</f>
        <v>0</v>
      </c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R488" s="213" t="s">
        <v>273</v>
      </c>
      <c r="AT488" s="213" t="s">
        <v>124</v>
      </c>
      <c r="AU488" s="213" t="s">
        <v>77</v>
      </c>
      <c r="AY488" s="20" t="s">
        <v>120</v>
      </c>
      <c r="BE488" s="214">
        <f>IF(N488="základní",J488,0)</f>
        <v>0</v>
      </c>
      <c r="BF488" s="214">
        <f>IF(N488="snížená",J488,0)</f>
        <v>0</v>
      </c>
      <c r="BG488" s="214">
        <f>IF(N488="zákl. přenesená",J488,0)</f>
        <v>0</v>
      </c>
      <c r="BH488" s="214">
        <f>IF(N488="sníž. přenesená",J488,0)</f>
        <v>0</v>
      </c>
      <c r="BI488" s="214">
        <f>IF(N488="nulová",J488,0)</f>
        <v>0</v>
      </c>
      <c r="BJ488" s="20" t="s">
        <v>75</v>
      </c>
      <c r="BK488" s="214">
        <f>ROUND(I488*H488,2)</f>
        <v>0</v>
      </c>
      <c r="BL488" s="20" t="s">
        <v>273</v>
      </c>
      <c r="BM488" s="213" t="s">
        <v>541</v>
      </c>
    </row>
    <row r="489" s="2" customFormat="1">
      <c r="A489" s="41"/>
      <c r="B489" s="42"/>
      <c r="C489" s="43"/>
      <c r="D489" s="215" t="s">
        <v>130</v>
      </c>
      <c r="E489" s="43"/>
      <c r="F489" s="216" t="s">
        <v>542</v>
      </c>
      <c r="G489" s="43"/>
      <c r="H489" s="43"/>
      <c r="I489" s="217"/>
      <c r="J489" s="43"/>
      <c r="K489" s="43"/>
      <c r="L489" s="47"/>
      <c r="M489" s="218"/>
      <c r="N489" s="219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130</v>
      </c>
      <c r="AU489" s="20" t="s">
        <v>77</v>
      </c>
    </row>
    <row r="490" s="14" customFormat="1">
      <c r="A490" s="14"/>
      <c r="B490" s="232"/>
      <c r="C490" s="233"/>
      <c r="D490" s="222" t="s">
        <v>132</v>
      </c>
      <c r="E490" s="234" t="s">
        <v>19</v>
      </c>
      <c r="F490" s="235" t="s">
        <v>543</v>
      </c>
      <c r="G490" s="233"/>
      <c r="H490" s="234" t="s">
        <v>19</v>
      </c>
      <c r="I490" s="236"/>
      <c r="J490" s="233"/>
      <c r="K490" s="233"/>
      <c r="L490" s="237"/>
      <c r="M490" s="238"/>
      <c r="N490" s="239"/>
      <c r="O490" s="239"/>
      <c r="P490" s="239"/>
      <c r="Q490" s="239"/>
      <c r="R490" s="239"/>
      <c r="S490" s="239"/>
      <c r="T490" s="240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1" t="s">
        <v>132</v>
      </c>
      <c r="AU490" s="241" t="s">
        <v>77</v>
      </c>
      <c r="AV490" s="14" t="s">
        <v>75</v>
      </c>
      <c r="AW490" s="14" t="s">
        <v>32</v>
      </c>
      <c r="AX490" s="14" t="s">
        <v>70</v>
      </c>
      <c r="AY490" s="241" t="s">
        <v>120</v>
      </c>
    </row>
    <row r="491" s="14" customFormat="1">
      <c r="A491" s="14"/>
      <c r="B491" s="232"/>
      <c r="C491" s="233"/>
      <c r="D491" s="222" t="s">
        <v>132</v>
      </c>
      <c r="E491" s="234" t="s">
        <v>19</v>
      </c>
      <c r="F491" s="235" t="s">
        <v>139</v>
      </c>
      <c r="G491" s="233"/>
      <c r="H491" s="234" t="s">
        <v>19</v>
      </c>
      <c r="I491" s="236"/>
      <c r="J491" s="233"/>
      <c r="K491" s="233"/>
      <c r="L491" s="237"/>
      <c r="M491" s="238"/>
      <c r="N491" s="239"/>
      <c r="O491" s="239"/>
      <c r="P491" s="239"/>
      <c r="Q491" s="239"/>
      <c r="R491" s="239"/>
      <c r="S491" s="239"/>
      <c r="T491" s="240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41" t="s">
        <v>132</v>
      </c>
      <c r="AU491" s="241" t="s">
        <v>77</v>
      </c>
      <c r="AV491" s="14" t="s">
        <v>75</v>
      </c>
      <c r="AW491" s="14" t="s">
        <v>32</v>
      </c>
      <c r="AX491" s="14" t="s">
        <v>70</v>
      </c>
      <c r="AY491" s="241" t="s">
        <v>120</v>
      </c>
    </row>
    <row r="492" s="13" customFormat="1">
      <c r="A492" s="13"/>
      <c r="B492" s="220"/>
      <c r="C492" s="221"/>
      <c r="D492" s="222" t="s">
        <v>132</v>
      </c>
      <c r="E492" s="223" t="s">
        <v>19</v>
      </c>
      <c r="F492" s="224" t="s">
        <v>140</v>
      </c>
      <c r="G492" s="221"/>
      <c r="H492" s="225">
        <v>20.963000000000001</v>
      </c>
      <c r="I492" s="226"/>
      <c r="J492" s="221"/>
      <c r="K492" s="221"/>
      <c r="L492" s="227"/>
      <c r="M492" s="228"/>
      <c r="N492" s="229"/>
      <c r="O492" s="229"/>
      <c r="P492" s="229"/>
      <c r="Q492" s="229"/>
      <c r="R492" s="229"/>
      <c r="S492" s="229"/>
      <c r="T492" s="230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1" t="s">
        <v>132</v>
      </c>
      <c r="AU492" s="231" t="s">
        <v>77</v>
      </c>
      <c r="AV492" s="13" t="s">
        <v>77</v>
      </c>
      <c r="AW492" s="13" t="s">
        <v>32</v>
      </c>
      <c r="AX492" s="13" t="s">
        <v>70</v>
      </c>
      <c r="AY492" s="231" t="s">
        <v>120</v>
      </c>
    </row>
    <row r="493" s="14" customFormat="1">
      <c r="A493" s="14"/>
      <c r="B493" s="232"/>
      <c r="C493" s="233"/>
      <c r="D493" s="222" t="s">
        <v>132</v>
      </c>
      <c r="E493" s="234" t="s">
        <v>19</v>
      </c>
      <c r="F493" s="235" t="s">
        <v>141</v>
      </c>
      <c r="G493" s="233"/>
      <c r="H493" s="234" t="s">
        <v>19</v>
      </c>
      <c r="I493" s="236"/>
      <c r="J493" s="233"/>
      <c r="K493" s="233"/>
      <c r="L493" s="237"/>
      <c r="M493" s="238"/>
      <c r="N493" s="239"/>
      <c r="O493" s="239"/>
      <c r="P493" s="239"/>
      <c r="Q493" s="239"/>
      <c r="R493" s="239"/>
      <c r="S493" s="239"/>
      <c r="T493" s="240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1" t="s">
        <v>132</v>
      </c>
      <c r="AU493" s="241" t="s">
        <v>77</v>
      </c>
      <c r="AV493" s="14" t="s">
        <v>75</v>
      </c>
      <c r="AW493" s="14" t="s">
        <v>32</v>
      </c>
      <c r="AX493" s="14" t="s">
        <v>70</v>
      </c>
      <c r="AY493" s="241" t="s">
        <v>120</v>
      </c>
    </row>
    <row r="494" s="13" customFormat="1">
      <c r="A494" s="13"/>
      <c r="B494" s="220"/>
      <c r="C494" s="221"/>
      <c r="D494" s="222" t="s">
        <v>132</v>
      </c>
      <c r="E494" s="223" t="s">
        <v>19</v>
      </c>
      <c r="F494" s="224" t="s">
        <v>142</v>
      </c>
      <c r="G494" s="221"/>
      <c r="H494" s="225">
        <v>21.93</v>
      </c>
      <c r="I494" s="226"/>
      <c r="J494" s="221"/>
      <c r="K494" s="221"/>
      <c r="L494" s="227"/>
      <c r="M494" s="228"/>
      <c r="N494" s="229"/>
      <c r="O494" s="229"/>
      <c r="P494" s="229"/>
      <c r="Q494" s="229"/>
      <c r="R494" s="229"/>
      <c r="S494" s="229"/>
      <c r="T494" s="230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1" t="s">
        <v>132</v>
      </c>
      <c r="AU494" s="231" t="s">
        <v>77</v>
      </c>
      <c r="AV494" s="13" t="s">
        <v>77</v>
      </c>
      <c r="AW494" s="13" t="s">
        <v>32</v>
      </c>
      <c r="AX494" s="13" t="s">
        <v>70</v>
      </c>
      <c r="AY494" s="231" t="s">
        <v>120</v>
      </c>
    </row>
    <row r="495" s="14" customFormat="1">
      <c r="A495" s="14"/>
      <c r="B495" s="232"/>
      <c r="C495" s="233"/>
      <c r="D495" s="222" t="s">
        <v>132</v>
      </c>
      <c r="E495" s="234" t="s">
        <v>19</v>
      </c>
      <c r="F495" s="235" t="s">
        <v>143</v>
      </c>
      <c r="G495" s="233"/>
      <c r="H495" s="234" t="s">
        <v>19</v>
      </c>
      <c r="I495" s="236"/>
      <c r="J495" s="233"/>
      <c r="K495" s="233"/>
      <c r="L495" s="237"/>
      <c r="M495" s="238"/>
      <c r="N495" s="239"/>
      <c r="O495" s="239"/>
      <c r="P495" s="239"/>
      <c r="Q495" s="239"/>
      <c r="R495" s="239"/>
      <c r="S495" s="239"/>
      <c r="T495" s="240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1" t="s">
        <v>132</v>
      </c>
      <c r="AU495" s="241" t="s">
        <v>77</v>
      </c>
      <c r="AV495" s="14" t="s">
        <v>75</v>
      </c>
      <c r="AW495" s="14" t="s">
        <v>32</v>
      </c>
      <c r="AX495" s="14" t="s">
        <v>70</v>
      </c>
      <c r="AY495" s="241" t="s">
        <v>120</v>
      </c>
    </row>
    <row r="496" s="13" customFormat="1">
      <c r="A496" s="13"/>
      <c r="B496" s="220"/>
      <c r="C496" s="221"/>
      <c r="D496" s="222" t="s">
        <v>132</v>
      </c>
      <c r="E496" s="223" t="s">
        <v>19</v>
      </c>
      <c r="F496" s="224" t="s">
        <v>144</v>
      </c>
      <c r="G496" s="221"/>
      <c r="H496" s="225">
        <v>22.253</v>
      </c>
      <c r="I496" s="226"/>
      <c r="J496" s="221"/>
      <c r="K496" s="221"/>
      <c r="L496" s="227"/>
      <c r="M496" s="228"/>
      <c r="N496" s="229"/>
      <c r="O496" s="229"/>
      <c r="P496" s="229"/>
      <c r="Q496" s="229"/>
      <c r="R496" s="229"/>
      <c r="S496" s="229"/>
      <c r="T496" s="230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1" t="s">
        <v>132</v>
      </c>
      <c r="AU496" s="231" t="s">
        <v>77</v>
      </c>
      <c r="AV496" s="13" t="s">
        <v>77</v>
      </c>
      <c r="AW496" s="13" t="s">
        <v>32</v>
      </c>
      <c r="AX496" s="13" t="s">
        <v>70</v>
      </c>
      <c r="AY496" s="231" t="s">
        <v>120</v>
      </c>
    </row>
    <row r="497" s="14" customFormat="1">
      <c r="A497" s="14"/>
      <c r="B497" s="232"/>
      <c r="C497" s="233"/>
      <c r="D497" s="222" t="s">
        <v>132</v>
      </c>
      <c r="E497" s="234" t="s">
        <v>19</v>
      </c>
      <c r="F497" s="235" t="s">
        <v>544</v>
      </c>
      <c r="G497" s="233"/>
      <c r="H497" s="234" t="s">
        <v>19</v>
      </c>
      <c r="I497" s="236"/>
      <c r="J497" s="233"/>
      <c r="K497" s="233"/>
      <c r="L497" s="237"/>
      <c r="M497" s="238"/>
      <c r="N497" s="239"/>
      <c r="O497" s="239"/>
      <c r="P497" s="239"/>
      <c r="Q497" s="239"/>
      <c r="R497" s="239"/>
      <c r="S497" s="239"/>
      <c r="T497" s="240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1" t="s">
        <v>132</v>
      </c>
      <c r="AU497" s="241" t="s">
        <v>77</v>
      </c>
      <c r="AV497" s="14" t="s">
        <v>75</v>
      </c>
      <c r="AW497" s="14" t="s">
        <v>32</v>
      </c>
      <c r="AX497" s="14" t="s">
        <v>70</v>
      </c>
      <c r="AY497" s="241" t="s">
        <v>120</v>
      </c>
    </row>
    <row r="498" s="14" customFormat="1">
      <c r="A498" s="14"/>
      <c r="B498" s="232"/>
      <c r="C498" s="233"/>
      <c r="D498" s="222" t="s">
        <v>132</v>
      </c>
      <c r="E498" s="234" t="s">
        <v>19</v>
      </c>
      <c r="F498" s="235" t="s">
        <v>160</v>
      </c>
      <c r="G498" s="233"/>
      <c r="H498" s="234" t="s">
        <v>19</v>
      </c>
      <c r="I498" s="236"/>
      <c r="J498" s="233"/>
      <c r="K498" s="233"/>
      <c r="L498" s="237"/>
      <c r="M498" s="238"/>
      <c r="N498" s="239"/>
      <c r="O498" s="239"/>
      <c r="P498" s="239"/>
      <c r="Q498" s="239"/>
      <c r="R498" s="239"/>
      <c r="S498" s="239"/>
      <c r="T498" s="240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1" t="s">
        <v>132</v>
      </c>
      <c r="AU498" s="241" t="s">
        <v>77</v>
      </c>
      <c r="AV498" s="14" t="s">
        <v>75</v>
      </c>
      <c r="AW498" s="14" t="s">
        <v>32</v>
      </c>
      <c r="AX498" s="14" t="s">
        <v>70</v>
      </c>
      <c r="AY498" s="241" t="s">
        <v>120</v>
      </c>
    </row>
    <row r="499" s="13" customFormat="1">
      <c r="A499" s="13"/>
      <c r="B499" s="220"/>
      <c r="C499" s="221"/>
      <c r="D499" s="222" t="s">
        <v>132</v>
      </c>
      <c r="E499" s="223" t="s">
        <v>19</v>
      </c>
      <c r="F499" s="224" t="s">
        <v>161</v>
      </c>
      <c r="G499" s="221"/>
      <c r="H499" s="225">
        <v>47.299999999999997</v>
      </c>
      <c r="I499" s="226"/>
      <c r="J499" s="221"/>
      <c r="K499" s="221"/>
      <c r="L499" s="227"/>
      <c r="M499" s="228"/>
      <c r="N499" s="229"/>
      <c r="O499" s="229"/>
      <c r="P499" s="229"/>
      <c r="Q499" s="229"/>
      <c r="R499" s="229"/>
      <c r="S499" s="229"/>
      <c r="T499" s="230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1" t="s">
        <v>132</v>
      </c>
      <c r="AU499" s="231" t="s">
        <v>77</v>
      </c>
      <c r="AV499" s="13" t="s">
        <v>77</v>
      </c>
      <c r="AW499" s="13" t="s">
        <v>32</v>
      </c>
      <c r="AX499" s="13" t="s">
        <v>70</v>
      </c>
      <c r="AY499" s="231" t="s">
        <v>120</v>
      </c>
    </row>
    <row r="500" s="14" customFormat="1">
      <c r="A500" s="14"/>
      <c r="B500" s="232"/>
      <c r="C500" s="233"/>
      <c r="D500" s="222" t="s">
        <v>132</v>
      </c>
      <c r="E500" s="234" t="s">
        <v>19</v>
      </c>
      <c r="F500" s="235" t="s">
        <v>162</v>
      </c>
      <c r="G500" s="233"/>
      <c r="H500" s="234" t="s">
        <v>19</v>
      </c>
      <c r="I500" s="236"/>
      <c r="J500" s="233"/>
      <c r="K500" s="233"/>
      <c r="L500" s="237"/>
      <c r="M500" s="238"/>
      <c r="N500" s="239"/>
      <c r="O500" s="239"/>
      <c r="P500" s="239"/>
      <c r="Q500" s="239"/>
      <c r="R500" s="239"/>
      <c r="S500" s="239"/>
      <c r="T500" s="240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1" t="s">
        <v>132</v>
      </c>
      <c r="AU500" s="241" t="s">
        <v>77</v>
      </c>
      <c r="AV500" s="14" t="s">
        <v>75</v>
      </c>
      <c r="AW500" s="14" t="s">
        <v>32</v>
      </c>
      <c r="AX500" s="14" t="s">
        <v>70</v>
      </c>
      <c r="AY500" s="241" t="s">
        <v>120</v>
      </c>
    </row>
    <row r="501" s="13" customFormat="1">
      <c r="A501" s="13"/>
      <c r="B501" s="220"/>
      <c r="C501" s="221"/>
      <c r="D501" s="222" t="s">
        <v>132</v>
      </c>
      <c r="E501" s="223" t="s">
        <v>19</v>
      </c>
      <c r="F501" s="224" t="s">
        <v>163</v>
      </c>
      <c r="G501" s="221"/>
      <c r="H501" s="225">
        <v>21.219999999999999</v>
      </c>
      <c r="I501" s="226"/>
      <c r="J501" s="221"/>
      <c r="K501" s="221"/>
      <c r="L501" s="227"/>
      <c r="M501" s="228"/>
      <c r="N501" s="229"/>
      <c r="O501" s="229"/>
      <c r="P501" s="229"/>
      <c r="Q501" s="229"/>
      <c r="R501" s="229"/>
      <c r="S501" s="229"/>
      <c r="T501" s="230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1" t="s">
        <v>132</v>
      </c>
      <c r="AU501" s="231" t="s">
        <v>77</v>
      </c>
      <c r="AV501" s="13" t="s">
        <v>77</v>
      </c>
      <c r="AW501" s="13" t="s">
        <v>32</v>
      </c>
      <c r="AX501" s="13" t="s">
        <v>70</v>
      </c>
      <c r="AY501" s="231" t="s">
        <v>120</v>
      </c>
    </row>
    <row r="502" s="14" customFormat="1">
      <c r="A502" s="14"/>
      <c r="B502" s="232"/>
      <c r="C502" s="233"/>
      <c r="D502" s="222" t="s">
        <v>132</v>
      </c>
      <c r="E502" s="234" t="s">
        <v>19</v>
      </c>
      <c r="F502" s="235" t="s">
        <v>164</v>
      </c>
      <c r="G502" s="233"/>
      <c r="H502" s="234" t="s">
        <v>19</v>
      </c>
      <c r="I502" s="236"/>
      <c r="J502" s="233"/>
      <c r="K502" s="233"/>
      <c r="L502" s="237"/>
      <c r="M502" s="238"/>
      <c r="N502" s="239"/>
      <c r="O502" s="239"/>
      <c r="P502" s="239"/>
      <c r="Q502" s="239"/>
      <c r="R502" s="239"/>
      <c r="S502" s="239"/>
      <c r="T502" s="240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41" t="s">
        <v>132</v>
      </c>
      <c r="AU502" s="241" t="s">
        <v>77</v>
      </c>
      <c r="AV502" s="14" t="s">
        <v>75</v>
      </c>
      <c r="AW502" s="14" t="s">
        <v>32</v>
      </c>
      <c r="AX502" s="14" t="s">
        <v>70</v>
      </c>
      <c r="AY502" s="241" t="s">
        <v>120</v>
      </c>
    </row>
    <row r="503" s="13" customFormat="1">
      <c r="A503" s="13"/>
      <c r="B503" s="220"/>
      <c r="C503" s="221"/>
      <c r="D503" s="222" t="s">
        <v>132</v>
      </c>
      <c r="E503" s="223" t="s">
        <v>19</v>
      </c>
      <c r="F503" s="224" t="s">
        <v>165</v>
      </c>
      <c r="G503" s="221"/>
      <c r="H503" s="225">
        <v>30.32</v>
      </c>
      <c r="I503" s="226"/>
      <c r="J503" s="221"/>
      <c r="K503" s="221"/>
      <c r="L503" s="227"/>
      <c r="M503" s="228"/>
      <c r="N503" s="229"/>
      <c r="O503" s="229"/>
      <c r="P503" s="229"/>
      <c r="Q503" s="229"/>
      <c r="R503" s="229"/>
      <c r="S503" s="229"/>
      <c r="T503" s="230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1" t="s">
        <v>132</v>
      </c>
      <c r="AU503" s="231" t="s">
        <v>77</v>
      </c>
      <c r="AV503" s="13" t="s">
        <v>77</v>
      </c>
      <c r="AW503" s="13" t="s">
        <v>32</v>
      </c>
      <c r="AX503" s="13" t="s">
        <v>70</v>
      </c>
      <c r="AY503" s="231" t="s">
        <v>120</v>
      </c>
    </row>
    <row r="504" s="14" customFormat="1">
      <c r="A504" s="14"/>
      <c r="B504" s="232"/>
      <c r="C504" s="233"/>
      <c r="D504" s="222" t="s">
        <v>132</v>
      </c>
      <c r="E504" s="234" t="s">
        <v>19</v>
      </c>
      <c r="F504" s="235" t="s">
        <v>139</v>
      </c>
      <c r="G504" s="233"/>
      <c r="H504" s="234" t="s">
        <v>19</v>
      </c>
      <c r="I504" s="236"/>
      <c r="J504" s="233"/>
      <c r="K504" s="233"/>
      <c r="L504" s="237"/>
      <c r="M504" s="238"/>
      <c r="N504" s="239"/>
      <c r="O504" s="239"/>
      <c r="P504" s="239"/>
      <c r="Q504" s="239"/>
      <c r="R504" s="239"/>
      <c r="S504" s="239"/>
      <c r="T504" s="240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1" t="s">
        <v>132</v>
      </c>
      <c r="AU504" s="241" t="s">
        <v>77</v>
      </c>
      <c r="AV504" s="14" t="s">
        <v>75</v>
      </c>
      <c r="AW504" s="14" t="s">
        <v>32</v>
      </c>
      <c r="AX504" s="14" t="s">
        <v>70</v>
      </c>
      <c r="AY504" s="241" t="s">
        <v>120</v>
      </c>
    </row>
    <row r="505" s="13" customFormat="1">
      <c r="A505" s="13"/>
      <c r="B505" s="220"/>
      <c r="C505" s="221"/>
      <c r="D505" s="222" t="s">
        <v>132</v>
      </c>
      <c r="E505" s="223" t="s">
        <v>19</v>
      </c>
      <c r="F505" s="224" t="s">
        <v>166</v>
      </c>
      <c r="G505" s="221"/>
      <c r="H505" s="225">
        <v>42.439999999999998</v>
      </c>
      <c r="I505" s="226"/>
      <c r="J505" s="221"/>
      <c r="K505" s="221"/>
      <c r="L505" s="227"/>
      <c r="M505" s="228"/>
      <c r="N505" s="229"/>
      <c r="O505" s="229"/>
      <c r="P505" s="229"/>
      <c r="Q505" s="229"/>
      <c r="R505" s="229"/>
      <c r="S505" s="229"/>
      <c r="T505" s="230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1" t="s">
        <v>132</v>
      </c>
      <c r="AU505" s="231" t="s">
        <v>77</v>
      </c>
      <c r="AV505" s="13" t="s">
        <v>77</v>
      </c>
      <c r="AW505" s="13" t="s">
        <v>32</v>
      </c>
      <c r="AX505" s="13" t="s">
        <v>70</v>
      </c>
      <c r="AY505" s="231" t="s">
        <v>120</v>
      </c>
    </row>
    <row r="506" s="14" customFormat="1">
      <c r="A506" s="14"/>
      <c r="B506" s="232"/>
      <c r="C506" s="233"/>
      <c r="D506" s="222" t="s">
        <v>132</v>
      </c>
      <c r="E506" s="234" t="s">
        <v>19</v>
      </c>
      <c r="F506" s="235" t="s">
        <v>167</v>
      </c>
      <c r="G506" s="233"/>
      <c r="H506" s="234" t="s">
        <v>19</v>
      </c>
      <c r="I506" s="236"/>
      <c r="J506" s="233"/>
      <c r="K506" s="233"/>
      <c r="L506" s="237"/>
      <c r="M506" s="238"/>
      <c r="N506" s="239"/>
      <c r="O506" s="239"/>
      <c r="P506" s="239"/>
      <c r="Q506" s="239"/>
      <c r="R506" s="239"/>
      <c r="S506" s="239"/>
      <c r="T506" s="240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41" t="s">
        <v>132</v>
      </c>
      <c r="AU506" s="241" t="s">
        <v>77</v>
      </c>
      <c r="AV506" s="14" t="s">
        <v>75</v>
      </c>
      <c r="AW506" s="14" t="s">
        <v>32</v>
      </c>
      <c r="AX506" s="14" t="s">
        <v>70</v>
      </c>
      <c r="AY506" s="241" t="s">
        <v>120</v>
      </c>
    </row>
    <row r="507" s="13" customFormat="1">
      <c r="A507" s="13"/>
      <c r="B507" s="220"/>
      <c r="C507" s="221"/>
      <c r="D507" s="222" t="s">
        <v>132</v>
      </c>
      <c r="E507" s="223" t="s">
        <v>19</v>
      </c>
      <c r="F507" s="224" t="s">
        <v>168</v>
      </c>
      <c r="G507" s="221"/>
      <c r="H507" s="225">
        <v>25.039999999999999</v>
      </c>
      <c r="I507" s="226"/>
      <c r="J507" s="221"/>
      <c r="K507" s="221"/>
      <c r="L507" s="227"/>
      <c r="M507" s="228"/>
      <c r="N507" s="229"/>
      <c r="O507" s="229"/>
      <c r="P507" s="229"/>
      <c r="Q507" s="229"/>
      <c r="R507" s="229"/>
      <c r="S507" s="229"/>
      <c r="T507" s="230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1" t="s">
        <v>132</v>
      </c>
      <c r="AU507" s="231" t="s">
        <v>77</v>
      </c>
      <c r="AV507" s="13" t="s">
        <v>77</v>
      </c>
      <c r="AW507" s="13" t="s">
        <v>32</v>
      </c>
      <c r="AX507" s="13" t="s">
        <v>70</v>
      </c>
      <c r="AY507" s="231" t="s">
        <v>120</v>
      </c>
    </row>
    <row r="508" s="14" customFormat="1">
      <c r="A508" s="14"/>
      <c r="B508" s="232"/>
      <c r="C508" s="233"/>
      <c r="D508" s="222" t="s">
        <v>132</v>
      </c>
      <c r="E508" s="234" t="s">
        <v>19</v>
      </c>
      <c r="F508" s="235" t="s">
        <v>141</v>
      </c>
      <c r="G508" s="233"/>
      <c r="H508" s="234" t="s">
        <v>19</v>
      </c>
      <c r="I508" s="236"/>
      <c r="J508" s="233"/>
      <c r="K508" s="233"/>
      <c r="L508" s="237"/>
      <c r="M508" s="238"/>
      <c r="N508" s="239"/>
      <c r="O508" s="239"/>
      <c r="P508" s="239"/>
      <c r="Q508" s="239"/>
      <c r="R508" s="239"/>
      <c r="S508" s="239"/>
      <c r="T508" s="240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1" t="s">
        <v>132</v>
      </c>
      <c r="AU508" s="241" t="s">
        <v>77</v>
      </c>
      <c r="AV508" s="14" t="s">
        <v>75</v>
      </c>
      <c r="AW508" s="14" t="s">
        <v>32</v>
      </c>
      <c r="AX508" s="14" t="s">
        <v>70</v>
      </c>
      <c r="AY508" s="241" t="s">
        <v>120</v>
      </c>
    </row>
    <row r="509" s="13" customFormat="1">
      <c r="A509" s="13"/>
      <c r="B509" s="220"/>
      <c r="C509" s="221"/>
      <c r="D509" s="222" t="s">
        <v>132</v>
      </c>
      <c r="E509" s="223" t="s">
        <v>19</v>
      </c>
      <c r="F509" s="224" t="s">
        <v>169</v>
      </c>
      <c r="G509" s="221"/>
      <c r="H509" s="225">
        <v>47.219999999999999</v>
      </c>
      <c r="I509" s="226"/>
      <c r="J509" s="221"/>
      <c r="K509" s="221"/>
      <c r="L509" s="227"/>
      <c r="M509" s="228"/>
      <c r="N509" s="229"/>
      <c r="O509" s="229"/>
      <c r="P509" s="229"/>
      <c r="Q509" s="229"/>
      <c r="R509" s="229"/>
      <c r="S509" s="229"/>
      <c r="T509" s="230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1" t="s">
        <v>132</v>
      </c>
      <c r="AU509" s="231" t="s">
        <v>77</v>
      </c>
      <c r="AV509" s="13" t="s">
        <v>77</v>
      </c>
      <c r="AW509" s="13" t="s">
        <v>32</v>
      </c>
      <c r="AX509" s="13" t="s">
        <v>70</v>
      </c>
      <c r="AY509" s="231" t="s">
        <v>120</v>
      </c>
    </row>
    <row r="510" s="14" customFormat="1">
      <c r="A510" s="14"/>
      <c r="B510" s="232"/>
      <c r="C510" s="233"/>
      <c r="D510" s="222" t="s">
        <v>132</v>
      </c>
      <c r="E510" s="234" t="s">
        <v>19</v>
      </c>
      <c r="F510" s="235" t="s">
        <v>170</v>
      </c>
      <c r="G510" s="233"/>
      <c r="H510" s="234" t="s">
        <v>19</v>
      </c>
      <c r="I510" s="236"/>
      <c r="J510" s="233"/>
      <c r="K510" s="233"/>
      <c r="L510" s="237"/>
      <c r="M510" s="238"/>
      <c r="N510" s="239"/>
      <c r="O510" s="239"/>
      <c r="P510" s="239"/>
      <c r="Q510" s="239"/>
      <c r="R510" s="239"/>
      <c r="S510" s="239"/>
      <c r="T510" s="240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41" t="s">
        <v>132</v>
      </c>
      <c r="AU510" s="241" t="s">
        <v>77</v>
      </c>
      <c r="AV510" s="14" t="s">
        <v>75</v>
      </c>
      <c r="AW510" s="14" t="s">
        <v>32</v>
      </c>
      <c r="AX510" s="14" t="s">
        <v>70</v>
      </c>
      <c r="AY510" s="241" t="s">
        <v>120</v>
      </c>
    </row>
    <row r="511" s="13" customFormat="1">
      <c r="A511" s="13"/>
      <c r="B511" s="220"/>
      <c r="C511" s="221"/>
      <c r="D511" s="222" t="s">
        <v>132</v>
      </c>
      <c r="E511" s="223" t="s">
        <v>19</v>
      </c>
      <c r="F511" s="224" t="s">
        <v>171</v>
      </c>
      <c r="G511" s="221"/>
      <c r="H511" s="225">
        <v>21.920000000000002</v>
      </c>
      <c r="I511" s="226"/>
      <c r="J511" s="221"/>
      <c r="K511" s="221"/>
      <c r="L511" s="227"/>
      <c r="M511" s="228"/>
      <c r="N511" s="229"/>
      <c r="O511" s="229"/>
      <c r="P511" s="229"/>
      <c r="Q511" s="229"/>
      <c r="R511" s="229"/>
      <c r="S511" s="229"/>
      <c r="T511" s="230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1" t="s">
        <v>132</v>
      </c>
      <c r="AU511" s="231" t="s">
        <v>77</v>
      </c>
      <c r="AV511" s="13" t="s">
        <v>77</v>
      </c>
      <c r="AW511" s="13" t="s">
        <v>32</v>
      </c>
      <c r="AX511" s="13" t="s">
        <v>70</v>
      </c>
      <c r="AY511" s="231" t="s">
        <v>120</v>
      </c>
    </row>
    <row r="512" s="14" customFormat="1">
      <c r="A512" s="14"/>
      <c r="B512" s="232"/>
      <c r="C512" s="233"/>
      <c r="D512" s="222" t="s">
        <v>132</v>
      </c>
      <c r="E512" s="234" t="s">
        <v>19</v>
      </c>
      <c r="F512" s="235" t="s">
        <v>172</v>
      </c>
      <c r="G512" s="233"/>
      <c r="H512" s="234" t="s">
        <v>19</v>
      </c>
      <c r="I512" s="236"/>
      <c r="J512" s="233"/>
      <c r="K512" s="233"/>
      <c r="L512" s="237"/>
      <c r="M512" s="238"/>
      <c r="N512" s="239"/>
      <c r="O512" s="239"/>
      <c r="P512" s="239"/>
      <c r="Q512" s="239"/>
      <c r="R512" s="239"/>
      <c r="S512" s="239"/>
      <c r="T512" s="240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41" t="s">
        <v>132</v>
      </c>
      <c r="AU512" s="241" t="s">
        <v>77</v>
      </c>
      <c r="AV512" s="14" t="s">
        <v>75</v>
      </c>
      <c r="AW512" s="14" t="s">
        <v>32</v>
      </c>
      <c r="AX512" s="14" t="s">
        <v>70</v>
      </c>
      <c r="AY512" s="241" t="s">
        <v>120</v>
      </c>
    </row>
    <row r="513" s="13" customFormat="1">
      <c r="A513" s="13"/>
      <c r="B513" s="220"/>
      <c r="C513" s="221"/>
      <c r="D513" s="222" t="s">
        <v>132</v>
      </c>
      <c r="E513" s="223" t="s">
        <v>19</v>
      </c>
      <c r="F513" s="224" t="s">
        <v>173</v>
      </c>
      <c r="G513" s="221"/>
      <c r="H513" s="225">
        <v>18.879999999999999</v>
      </c>
      <c r="I513" s="226"/>
      <c r="J513" s="221"/>
      <c r="K513" s="221"/>
      <c r="L513" s="227"/>
      <c r="M513" s="228"/>
      <c r="N513" s="229"/>
      <c r="O513" s="229"/>
      <c r="P513" s="229"/>
      <c r="Q513" s="229"/>
      <c r="R513" s="229"/>
      <c r="S513" s="229"/>
      <c r="T513" s="230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31" t="s">
        <v>132</v>
      </c>
      <c r="AU513" s="231" t="s">
        <v>77</v>
      </c>
      <c r="AV513" s="13" t="s">
        <v>77</v>
      </c>
      <c r="AW513" s="13" t="s">
        <v>32</v>
      </c>
      <c r="AX513" s="13" t="s">
        <v>70</v>
      </c>
      <c r="AY513" s="231" t="s">
        <v>120</v>
      </c>
    </row>
    <row r="514" s="14" customFormat="1">
      <c r="A514" s="14"/>
      <c r="B514" s="232"/>
      <c r="C514" s="233"/>
      <c r="D514" s="222" t="s">
        <v>132</v>
      </c>
      <c r="E514" s="234" t="s">
        <v>19</v>
      </c>
      <c r="F514" s="235" t="s">
        <v>143</v>
      </c>
      <c r="G514" s="233"/>
      <c r="H514" s="234" t="s">
        <v>19</v>
      </c>
      <c r="I514" s="236"/>
      <c r="J514" s="233"/>
      <c r="K514" s="233"/>
      <c r="L514" s="237"/>
      <c r="M514" s="238"/>
      <c r="N514" s="239"/>
      <c r="O514" s="239"/>
      <c r="P514" s="239"/>
      <c r="Q514" s="239"/>
      <c r="R514" s="239"/>
      <c r="S514" s="239"/>
      <c r="T514" s="240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41" t="s">
        <v>132</v>
      </c>
      <c r="AU514" s="241" t="s">
        <v>77</v>
      </c>
      <c r="AV514" s="14" t="s">
        <v>75</v>
      </c>
      <c r="AW514" s="14" t="s">
        <v>32</v>
      </c>
      <c r="AX514" s="14" t="s">
        <v>70</v>
      </c>
      <c r="AY514" s="241" t="s">
        <v>120</v>
      </c>
    </row>
    <row r="515" s="13" customFormat="1">
      <c r="A515" s="13"/>
      <c r="B515" s="220"/>
      <c r="C515" s="221"/>
      <c r="D515" s="222" t="s">
        <v>132</v>
      </c>
      <c r="E515" s="223" t="s">
        <v>19</v>
      </c>
      <c r="F515" s="224" t="s">
        <v>174</v>
      </c>
      <c r="G515" s="221"/>
      <c r="H515" s="225">
        <v>47.479999999999997</v>
      </c>
      <c r="I515" s="226"/>
      <c r="J515" s="221"/>
      <c r="K515" s="221"/>
      <c r="L515" s="227"/>
      <c r="M515" s="228"/>
      <c r="N515" s="229"/>
      <c r="O515" s="229"/>
      <c r="P515" s="229"/>
      <c r="Q515" s="229"/>
      <c r="R515" s="229"/>
      <c r="S515" s="229"/>
      <c r="T515" s="230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1" t="s">
        <v>132</v>
      </c>
      <c r="AU515" s="231" t="s">
        <v>77</v>
      </c>
      <c r="AV515" s="13" t="s">
        <v>77</v>
      </c>
      <c r="AW515" s="13" t="s">
        <v>32</v>
      </c>
      <c r="AX515" s="13" t="s">
        <v>70</v>
      </c>
      <c r="AY515" s="231" t="s">
        <v>120</v>
      </c>
    </row>
    <row r="516" s="15" customFormat="1">
      <c r="A516" s="15"/>
      <c r="B516" s="242"/>
      <c r="C516" s="243"/>
      <c r="D516" s="222" t="s">
        <v>132</v>
      </c>
      <c r="E516" s="244" t="s">
        <v>19</v>
      </c>
      <c r="F516" s="245" t="s">
        <v>145</v>
      </c>
      <c r="G516" s="243"/>
      <c r="H516" s="246">
        <v>366.96600000000001</v>
      </c>
      <c r="I516" s="247"/>
      <c r="J516" s="243"/>
      <c r="K516" s="243"/>
      <c r="L516" s="248"/>
      <c r="M516" s="249"/>
      <c r="N516" s="250"/>
      <c r="O516" s="250"/>
      <c r="P516" s="250"/>
      <c r="Q516" s="250"/>
      <c r="R516" s="250"/>
      <c r="S516" s="250"/>
      <c r="T516" s="251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52" t="s">
        <v>132</v>
      </c>
      <c r="AU516" s="252" t="s">
        <v>77</v>
      </c>
      <c r="AV516" s="15" t="s">
        <v>128</v>
      </c>
      <c r="AW516" s="15" t="s">
        <v>32</v>
      </c>
      <c r="AX516" s="15" t="s">
        <v>75</v>
      </c>
      <c r="AY516" s="252" t="s">
        <v>120</v>
      </c>
    </row>
    <row r="517" s="2" customFormat="1" ht="21.75" customHeight="1">
      <c r="A517" s="41"/>
      <c r="B517" s="42"/>
      <c r="C517" s="201" t="s">
        <v>545</v>
      </c>
      <c r="D517" s="201" t="s">
        <v>124</v>
      </c>
      <c r="E517" s="202" t="s">
        <v>546</v>
      </c>
      <c r="F517" s="203" t="s">
        <v>547</v>
      </c>
      <c r="G517" s="204" t="s">
        <v>127</v>
      </c>
      <c r="H517" s="205">
        <v>366.96600000000001</v>
      </c>
      <c r="I517" s="206"/>
      <c r="J517" s="207">
        <f>ROUND(I517*H517,2)</f>
        <v>0</v>
      </c>
      <c r="K517" s="208"/>
      <c r="L517" s="47"/>
      <c r="M517" s="209" t="s">
        <v>19</v>
      </c>
      <c r="N517" s="210" t="s">
        <v>41</v>
      </c>
      <c r="O517" s="87"/>
      <c r="P517" s="211">
        <f>O517*H517</f>
        <v>0</v>
      </c>
      <c r="Q517" s="211">
        <v>0.00027999999999999998</v>
      </c>
      <c r="R517" s="211">
        <f>Q517*H517</f>
        <v>0.10275047999999999</v>
      </c>
      <c r="S517" s="211">
        <v>0</v>
      </c>
      <c r="T517" s="212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13" t="s">
        <v>273</v>
      </c>
      <c r="AT517" s="213" t="s">
        <v>124</v>
      </c>
      <c r="AU517" s="213" t="s">
        <v>77</v>
      </c>
      <c r="AY517" s="20" t="s">
        <v>120</v>
      </c>
      <c r="BE517" s="214">
        <f>IF(N517="základní",J517,0)</f>
        <v>0</v>
      </c>
      <c r="BF517" s="214">
        <f>IF(N517="snížená",J517,0)</f>
        <v>0</v>
      </c>
      <c r="BG517" s="214">
        <f>IF(N517="zákl. přenesená",J517,0)</f>
        <v>0</v>
      </c>
      <c r="BH517" s="214">
        <f>IF(N517="sníž. přenesená",J517,0)</f>
        <v>0</v>
      </c>
      <c r="BI517" s="214">
        <f>IF(N517="nulová",J517,0)</f>
        <v>0</v>
      </c>
      <c r="BJ517" s="20" t="s">
        <v>75</v>
      </c>
      <c r="BK517" s="214">
        <f>ROUND(I517*H517,2)</f>
        <v>0</v>
      </c>
      <c r="BL517" s="20" t="s">
        <v>273</v>
      </c>
      <c r="BM517" s="213" t="s">
        <v>548</v>
      </c>
    </row>
    <row r="518" s="13" customFormat="1">
      <c r="A518" s="13"/>
      <c r="B518" s="220"/>
      <c r="C518" s="221"/>
      <c r="D518" s="222" t="s">
        <v>132</v>
      </c>
      <c r="E518" s="223" t="s">
        <v>19</v>
      </c>
      <c r="F518" s="224" t="s">
        <v>549</v>
      </c>
      <c r="G518" s="221"/>
      <c r="H518" s="225">
        <v>366.96600000000001</v>
      </c>
      <c r="I518" s="226"/>
      <c r="J518" s="221"/>
      <c r="K518" s="221"/>
      <c r="L518" s="227"/>
      <c r="M518" s="228"/>
      <c r="N518" s="229"/>
      <c r="O518" s="229"/>
      <c r="P518" s="229"/>
      <c r="Q518" s="229"/>
      <c r="R518" s="229"/>
      <c r="S518" s="229"/>
      <c r="T518" s="230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1" t="s">
        <v>132</v>
      </c>
      <c r="AU518" s="231" t="s">
        <v>77</v>
      </c>
      <c r="AV518" s="13" t="s">
        <v>77</v>
      </c>
      <c r="AW518" s="13" t="s">
        <v>32</v>
      </c>
      <c r="AX518" s="13" t="s">
        <v>75</v>
      </c>
      <c r="AY518" s="231" t="s">
        <v>120</v>
      </c>
    </row>
    <row r="519" s="12" customFormat="1" ht="25.92" customHeight="1">
      <c r="A519" s="12"/>
      <c r="B519" s="185"/>
      <c r="C519" s="186"/>
      <c r="D519" s="187" t="s">
        <v>69</v>
      </c>
      <c r="E519" s="188" t="s">
        <v>290</v>
      </c>
      <c r="F519" s="188" t="s">
        <v>550</v>
      </c>
      <c r="G519" s="186"/>
      <c r="H519" s="186"/>
      <c r="I519" s="189"/>
      <c r="J519" s="190">
        <f>BK519</f>
        <v>0</v>
      </c>
      <c r="K519" s="186"/>
      <c r="L519" s="191"/>
      <c r="M519" s="192"/>
      <c r="N519" s="193"/>
      <c r="O519" s="193"/>
      <c r="P519" s="194">
        <f>P520</f>
        <v>0</v>
      </c>
      <c r="Q519" s="193"/>
      <c r="R519" s="194">
        <f>R520</f>
        <v>0</v>
      </c>
      <c r="S519" s="193"/>
      <c r="T519" s="195">
        <f>T520</f>
        <v>0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196" t="s">
        <v>223</v>
      </c>
      <c r="AT519" s="197" t="s">
        <v>69</v>
      </c>
      <c r="AU519" s="197" t="s">
        <v>70</v>
      </c>
      <c r="AY519" s="196" t="s">
        <v>120</v>
      </c>
      <c r="BK519" s="198">
        <f>BK520</f>
        <v>0</v>
      </c>
    </row>
    <row r="520" s="12" customFormat="1" ht="22.8" customHeight="1">
      <c r="A520" s="12"/>
      <c r="B520" s="185"/>
      <c r="C520" s="186"/>
      <c r="D520" s="187" t="s">
        <v>69</v>
      </c>
      <c r="E520" s="199" t="s">
        <v>551</v>
      </c>
      <c r="F520" s="199" t="s">
        <v>552</v>
      </c>
      <c r="G520" s="186"/>
      <c r="H520" s="186"/>
      <c r="I520" s="189"/>
      <c r="J520" s="200">
        <f>BK520</f>
        <v>0</v>
      </c>
      <c r="K520" s="186"/>
      <c r="L520" s="191"/>
      <c r="M520" s="192"/>
      <c r="N520" s="193"/>
      <c r="O520" s="193"/>
      <c r="P520" s="194">
        <f>SUM(P521:P524)</f>
        <v>0</v>
      </c>
      <c r="Q520" s="193"/>
      <c r="R520" s="194">
        <f>SUM(R521:R524)</f>
        <v>0</v>
      </c>
      <c r="S520" s="193"/>
      <c r="T520" s="195">
        <f>SUM(T521:T524)</f>
        <v>0</v>
      </c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R520" s="196" t="s">
        <v>223</v>
      </c>
      <c r="AT520" s="197" t="s">
        <v>69</v>
      </c>
      <c r="AU520" s="197" t="s">
        <v>75</v>
      </c>
      <c r="AY520" s="196" t="s">
        <v>120</v>
      </c>
      <c r="BK520" s="198">
        <f>SUM(BK521:BK524)</f>
        <v>0</v>
      </c>
    </row>
    <row r="521" s="2" customFormat="1" ht="16.5" customHeight="1">
      <c r="A521" s="41"/>
      <c r="B521" s="42"/>
      <c r="C521" s="201" t="s">
        <v>553</v>
      </c>
      <c r="D521" s="201" t="s">
        <v>124</v>
      </c>
      <c r="E521" s="202" t="s">
        <v>554</v>
      </c>
      <c r="F521" s="203" t="s">
        <v>555</v>
      </c>
      <c r="G521" s="204" t="s">
        <v>234</v>
      </c>
      <c r="H521" s="205">
        <v>150</v>
      </c>
      <c r="I521" s="206"/>
      <c r="J521" s="207">
        <f>ROUND(I521*H521,2)</f>
        <v>0</v>
      </c>
      <c r="K521" s="208"/>
      <c r="L521" s="47"/>
      <c r="M521" s="209" t="s">
        <v>19</v>
      </c>
      <c r="N521" s="210" t="s">
        <v>41</v>
      </c>
      <c r="O521" s="87"/>
      <c r="P521" s="211">
        <f>O521*H521</f>
        <v>0</v>
      </c>
      <c r="Q521" s="211">
        <v>0</v>
      </c>
      <c r="R521" s="211">
        <f>Q521*H521</f>
        <v>0</v>
      </c>
      <c r="S521" s="211">
        <v>0</v>
      </c>
      <c r="T521" s="212">
        <f>S521*H521</f>
        <v>0</v>
      </c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R521" s="213" t="s">
        <v>490</v>
      </c>
      <c r="AT521" s="213" t="s">
        <v>124</v>
      </c>
      <c r="AU521" s="213" t="s">
        <v>77</v>
      </c>
      <c r="AY521" s="20" t="s">
        <v>120</v>
      </c>
      <c r="BE521" s="214">
        <f>IF(N521="základní",J521,0)</f>
        <v>0</v>
      </c>
      <c r="BF521" s="214">
        <f>IF(N521="snížená",J521,0)</f>
        <v>0</v>
      </c>
      <c r="BG521" s="214">
        <f>IF(N521="zákl. přenesená",J521,0)</f>
        <v>0</v>
      </c>
      <c r="BH521" s="214">
        <f>IF(N521="sníž. přenesená",J521,0)</f>
        <v>0</v>
      </c>
      <c r="BI521" s="214">
        <f>IF(N521="nulová",J521,0)</f>
        <v>0</v>
      </c>
      <c r="BJ521" s="20" t="s">
        <v>75</v>
      </c>
      <c r="BK521" s="214">
        <f>ROUND(I521*H521,2)</f>
        <v>0</v>
      </c>
      <c r="BL521" s="20" t="s">
        <v>490</v>
      </c>
      <c r="BM521" s="213" t="s">
        <v>556</v>
      </c>
    </row>
    <row r="522" s="2" customFormat="1" ht="21.75" customHeight="1">
      <c r="A522" s="41"/>
      <c r="B522" s="42"/>
      <c r="C522" s="201" t="s">
        <v>557</v>
      </c>
      <c r="D522" s="201" t="s">
        <v>124</v>
      </c>
      <c r="E522" s="202" t="s">
        <v>558</v>
      </c>
      <c r="F522" s="203" t="s">
        <v>559</v>
      </c>
      <c r="G522" s="204" t="s">
        <v>215</v>
      </c>
      <c r="H522" s="205">
        <v>20</v>
      </c>
      <c r="I522" s="206"/>
      <c r="J522" s="207">
        <f>ROUND(I522*H522,2)</f>
        <v>0</v>
      </c>
      <c r="K522" s="208"/>
      <c r="L522" s="47"/>
      <c r="M522" s="209" t="s">
        <v>19</v>
      </c>
      <c r="N522" s="210" t="s">
        <v>41</v>
      </c>
      <c r="O522" s="87"/>
      <c r="P522" s="211">
        <f>O522*H522</f>
        <v>0</v>
      </c>
      <c r="Q522" s="211">
        <v>0</v>
      </c>
      <c r="R522" s="211">
        <f>Q522*H522</f>
        <v>0</v>
      </c>
      <c r="S522" s="211">
        <v>0</v>
      </c>
      <c r="T522" s="212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13" t="s">
        <v>490</v>
      </c>
      <c r="AT522" s="213" t="s">
        <v>124</v>
      </c>
      <c r="AU522" s="213" t="s">
        <v>77</v>
      </c>
      <c r="AY522" s="20" t="s">
        <v>120</v>
      </c>
      <c r="BE522" s="214">
        <f>IF(N522="základní",J522,0)</f>
        <v>0</v>
      </c>
      <c r="BF522" s="214">
        <f>IF(N522="snížená",J522,0)</f>
        <v>0</v>
      </c>
      <c r="BG522" s="214">
        <f>IF(N522="zákl. přenesená",J522,0)</f>
        <v>0</v>
      </c>
      <c r="BH522" s="214">
        <f>IF(N522="sníž. přenesená",J522,0)</f>
        <v>0</v>
      </c>
      <c r="BI522" s="214">
        <f>IF(N522="nulová",J522,0)</f>
        <v>0</v>
      </c>
      <c r="BJ522" s="20" t="s">
        <v>75</v>
      </c>
      <c r="BK522" s="214">
        <f>ROUND(I522*H522,2)</f>
        <v>0</v>
      </c>
      <c r="BL522" s="20" t="s">
        <v>490</v>
      </c>
      <c r="BM522" s="213" t="s">
        <v>560</v>
      </c>
    </row>
    <row r="523" s="14" customFormat="1">
      <c r="A523" s="14"/>
      <c r="B523" s="232"/>
      <c r="C523" s="233"/>
      <c r="D523" s="222" t="s">
        <v>132</v>
      </c>
      <c r="E523" s="234" t="s">
        <v>19</v>
      </c>
      <c r="F523" s="235" t="s">
        <v>561</v>
      </c>
      <c r="G523" s="233"/>
      <c r="H523" s="234" t="s">
        <v>19</v>
      </c>
      <c r="I523" s="236"/>
      <c r="J523" s="233"/>
      <c r="K523" s="233"/>
      <c r="L523" s="237"/>
      <c r="M523" s="238"/>
      <c r="N523" s="239"/>
      <c r="O523" s="239"/>
      <c r="P523" s="239"/>
      <c r="Q523" s="239"/>
      <c r="R523" s="239"/>
      <c r="S523" s="239"/>
      <c r="T523" s="240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1" t="s">
        <v>132</v>
      </c>
      <c r="AU523" s="241" t="s">
        <v>77</v>
      </c>
      <c r="AV523" s="14" t="s">
        <v>75</v>
      </c>
      <c r="AW523" s="14" t="s">
        <v>32</v>
      </c>
      <c r="AX523" s="14" t="s">
        <v>70</v>
      </c>
      <c r="AY523" s="241" t="s">
        <v>120</v>
      </c>
    </row>
    <row r="524" s="13" customFormat="1">
      <c r="A524" s="13"/>
      <c r="B524" s="220"/>
      <c r="C524" s="221"/>
      <c r="D524" s="222" t="s">
        <v>132</v>
      </c>
      <c r="E524" s="223" t="s">
        <v>19</v>
      </c>
      <c r="F524" s="224" t="s">
        <v>219</v>
      </c>
      <c r="G524" s="221"/>
      <c r="H524" s="225">
        <v>20</v>
      </c>
      <c r="I524" s="226"/>
      <c r="J524" s="221"/>
      <c r="K524" s="221"/>
      <c r="L524" s="227"/>
      <c r="M524" s="228"/>
      <c r="N524" s="229"/>
      <c r="O524" s="229"/>
      <c r="P524" s="229"/>
      <c r="Q524" s="229"/>
      <c r="R524" s="229"/>
      <c r="S524" s="229"/>
      <c r="T524" s="230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1" t="s">
        <v>132</v>
      </c>
      <c r="AU524" s="231" t="s">
        <v>77</v>
      </c>
      <c r="AV524" s="13" t="s">
        <v>77</v>
      </c>
      <c r="AW524" s="13" t="s">
        <v>32</v>
      </c>
      <c r="AX524" s="13" t="s">
        <v>75</v>
      </c>
      <c r="AY524" s="231" t="s">
        <v>120</v>
      </c>
    </row>
    <row r="525" s="12" customFormat="1" ht="25.92" customHeight="1">
      <c r="A525" s="12"/>
      <c r="B525" s="185"/>
      <c r="C525" s="186"/>
      <c r="D525" s="187" t="s">
        <v>69</v>
      </c>
      <c r="E525" s="188" t="s">
        <v>562</v>
      </c>
      <c r="F525" s="188" t="s">
        <v>563</v>
      </c>
      <c r="G525" s="186"/>
      <c r="H525" s="186"/>
      <c r="I525" s="189"/>
      <c r="J525" s="190">
        <f>BK525</f>
        <v>0</v>
      </c>
      <c r="K525" s="186"/>
      <c r="L525" s="191"/>
      <c r="M525" s="192"/>
      <c r="N525" s="193"/>
      <c r="O525" s="193"/>
      <c r="P525" s="194">
        <f>SUM(P526:P536)</f>
        <v>0</v>
      </c>
      <c r="Q525" s="193"/>
      <c r="R525" s="194">
        <f>SUM(R526:R536)</f>
        <v>0</v>
      </c>
      <c r="S525" s="193"/>
      <c r="T525" s="195">
        <f>SUM(T526:T536)</f>
        <v>0</v>
      </c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R525" s="196" t="s">
        <v>128</v>
      </c>
      <c r="AT525" s="197" t="s">
        <v>69</v>
      </c>
      <c r="AU525" s="197" t="s">
        <v>70</v>
      </c>
      <c r="AY525" s="196" t="s">
        <v>120</v>
      </c>
      <c r="BK525" s="198">
        <f>SUM(BK526:BK536)</f>
        <v>0</v>
      </c>
    </row>
    <row r="526" s="2" customFormat="1" ht="16.5" customHeight="1">
      <c r="A526" s="41"/>
      <c r="B526" s="42"/>
      <c r="C526" s="201" t="s">
        <v>564</v>
      </c>
      <c r="D526" s="201" t="s">
        <v>124</v>
      </c>
      <c r="E526" s="202" t="s">
        <v>565</v>
      </c>
      <c r="F526" s="203" t="s">
        <v>566</v>
      </c>
      <c r="G526" s="204" t="s">
        <v>567</v>
      </c>
      <c r="H526" s="205">
        <v>24</v>
      </c>
      <c r="I526" s="206"/>
      <c r="J526" s="207">
        <f>ROUND(I526*H526,2)</f>
        <v>0</v>
      </c>
      <c r="K526" s="208"/>
      <c r="L526" s="47"/>
      <c r="M526" s="209" t="s">
        <v>19</v>
      </c>
      <c r="N526" s="210" t="s">
        <v>41</v>
      </c>
      <c r="O526" s="87"/>
      <c r="P526" s="211">
        <f>O526*H526</f>
        <v>0</v>
      </c>
      <c r="Q526" s="211">
        <v>0</v>
      </c>
      <c r="R526" s="211">
        <f>Q526*H526</f>
        <v>0</v>
      </c>
      <c r="S526" s="211">
        <v>0</v>
      </c>
      <c r="T526" s="212">
        <f>S526*H526</f>
        <v>0</v>
      </c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R526" s="213" t="s">
        <v>568</v>
      </c>
      <c r="AT526" s="213" t="s">
        <v>124</v>
      </c>
      <c r="AU526" s="213" t="s">
        <v>75</v>
      </c>
      <c r="AY526" s="20" t="s">
        <v>120</v>
      </c>
      <c r="BE526" s="214">
        <f>IF(N526="základní",J526,0)</f>
        <v>0</v>
      </c>
      <c r="BF526" s="214">
        <f>IF(N526="snížená",J526,0)</f>
        <v>0</v>
      </c>
      <c r="BG526" s="214">
        <f>IF(N526="zákl. přenesená",J526,0)</f>
        <v>0</v>
      </c>
      <c r="BH526" s="214">
        <f>IF(N526="sníž. přenesená",J526,0)</f>
        <v>0</v>
      </c>
      <c r="BI526" s="214">
        <f>IF(N526="nulová",J526,0)</f>
        <v>0</v>
      </c>
      <c r="BJ526" s="20" t="s">
        <v>75</v>
      </c>
      <c r="BK526" s="214">
        <f>ROUND(I526*H526,2)</f>
        <v>0</v>
      </c>
      <c r="BL526" s="20" t="s">
        <v>568</v>
      </c>
      <c r="BM526" s="213" t="s">
        <v>569</v>
      </c>
    </row>
    <row r="527" s="2" customFormat="1">
      <c r="A527" s="41"/>
      <c r="B527" s="42"/>
      <c r="C527" s="43"/>
      <c r="D527" s="215" t="s">
        <v>130</v>
      </c>
      <c r="E527" s="43"/>
      <c r="F527" s="216" t="s">
        <v>570</v>
      </c>
      <c r="G527" s="43"/>
      <c r="H527" s="43"/>
      <c r="I527" s="217"/>
      <c r="J527" s="43"/>
      <c r="K527" s="43"/>
      <c r="L527" s="47"/>
      <c r="M527" s="218"/>
      <c r="N527" s="219"/>
      <c r="O527" s="87"/>
      <c r="P527" s="87"/>
      <c r="Q527" s="87"/>
      <c r="R527" s="87"/>
      <c r="S527" s="87"/>
      <c r="T527" s="88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T527" s="20" t="s">
        <v>130</v>
      </c>
      <c r="AU527" s="20" t="s">
        <v>75</v>
      </c>
    </row>
    <row r="528" s="14" customFormat="1">
      <c r="A528" s="14"/>
      <c r="B528" s="232"/>
      <c r="C528" s="233"/>
      <c r="D528" s="222" t="s">
        <v>132</v>
      </c>
      <c r="E528" s="234" t="s">
        <v>19</v>
      </c>
      <c r="F528" s="235" t="s">
        <v>571</v>
      </c>
      <c r="G528" s="233"/>
      <c r="H528" s="234" t="s">
        <v>19</v>
      </c>
      <c r="I528" s="236"/>
      <c r="J528" s="233"/>
      <c r="K528" s="233"/>
      <c r="L528" s="237"/>
      <c r="M528" s="238"/>
      <c r="N528" s="239"/>
      <c r="O528" s="239"/>
      <c r="P528" s="239"/>
      <c r="Q528" s="239"/>
      <c r="R528" s="239"/>
      <c r="S528" s="239"/>
      <c r="T528" s="240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41" t="s">
        <v>132</v>
      </c>
      <c r="AU528" s="241" t="s">
        <v>75</v>
      </c>
      <c r="AV528" s="14" t="s">
        <v>75</v>
      </c>
      <c r="AW528" s="14" t="s">
        <v>32</v>
      </c>
      <c r="AX528" s="14" t="s">
        <v>70</v>
      </c>
      <c r="AY528" s="241" t="s">
        <v>120</v>
      </c>
    </row>
    <row r="529" s="13" customFormat="1">
      <c r="A529" s="13"/>
      <c r="B529" s="220"/>
      <c r="C529" s="221"/>
      <c r="D529" s="222" t="s">
        <v>132</v>
      </c>
      <c r="E529" s="223" t="s">
        <v>19</v>
      </c>
      <c r="F529" s="224" t="s">
        <v>469</v>
      </c>
      <c r="G529" s="221"/>
      <c r="H529" s="225">
        <v>24</v>
      </c>
      <c r="I529" s="226"/>
      <c r="J529" s="221"/>
      <c r="K529" s="221"/>
      <c r="L529" s="227"/>
      <c r="M529" s="228"/>
      <c r="N529" s="229"/>
      <c r="O529" s="229"/>
      <c r="P529" s="229"/>
      <c r="Q529" s="229"/>
      <c r="R529" s="229"/>
      <c r="S529" s="229"/>
      <c r="T529" s="230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1" t="s">
        <v>132</v>
      </c>
      <c r="AU529" s="231" t="s">
        <v>75</v>
      </c>
      <c r="AV529" s="13" t="s">
        <v>77</v>
      </c>
      <c r="AW529" s="13" t="s">
        <v>32</v>
      </c>
      <c r="AX529" s="13" t="s">
        <v>70</v>
      </c>
      <c r="AY529" s="231" t="s">
        <v>120</v>
      </c>
    </row>
    <row r="530" s="15" customFormat="1">
      <c r="A530" s="15"/>
      <c r="B530" s="242"/>
      <c r="C530" s="243"/>
      <c r="D530" s="222" t="s">
        <v>132</v>
      </c>
      <c r="E530" s="244" t="s">
        <v>19</v>
      </c>
      <c r="F530" s="245" t="s">
        <v>145</v>
      </c>
      <c r="G530" s="243"/>
      <c r="H530" s="246">
        <v>24</v>
      </c>
      <c r="I530" s="247"/>
      <c r="J530" s="243"/>
      <c r="K530" s="243"/>
      <c r="L530" s="248"/>
      <c r="M530" s="249"/>
      <c r="N530" s="250"/>
      <c r="O530" s="250"/>
      <c r="P530" s="250"/>
      <c r="Q530" s="250"/>
      <c r="R530" s="250"/>
      <c r="S530" s="250"/>
      <c r="T530" s="251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52" t="s">
        <v>132</v>
      </c>
      <c r="AU530" s="252" t="s">
        <v>75</v>
      </c>
      <c r="AV530" s="15" t="s">
        <v>128</v>
      </c>
      <c r="AW530" s="15" t="s">
        <v>32</v>
      </c>
      <c r="AX530" s="15" t="s">
        <v>75</v>
      </c>
      <c r="AY530" s="252" t="s">
        <v>120</v>
      </c>
    </row>
    <row r="531" s="2" customFormat="1" ht="16.5" customHeight="1">
      <c r="A531" s="41"/>
      <c r="B531" s="42"/>
      <c r="C531" s="201" t="s">
        <v>572</v>
      </c>
      <c r="D531" s="201" t="s">
        <v>124</v>
      </c>
      <c r="E531" s="202" t="s">
        <v>573</v>
      </c>
      <c r="F531" s="203" t="s">
        <v>574</v>
      </c>
      <c r="G531" s="204" t="s">
        <v>567</v>
      </c>
      <c r="H531" s="205">
        <v>16</v>
      </c>
      <c r="I531" s="206"/>
      <c r="J531" s="207">
        <f>ROUND(I531*H531,2)</f>
        <v>0</v>
      </c>
      <c r="K531" s="208"/>
      <c r="L531" s="47"/>
      <c r="M531" s="209" t="s">
        <v>19</v>
      </c>
      <c r="N531" s="210" t="s">
        <v>41</v>
      </c>
      <c r="O531" s="87"/>
      <c r="P531" s="211">
        <f>O531*H531</f>
        <v>0</v>
      </c>
      <c r="Q531" s="211">
        <v>0</v>
      </c>
      <c r="R531" s="211">
        <f>Q531*H531</f>
        <v>0</v>
      </c>
      <c r="S531" s="211">
        <v>0</v>
      </c>
      <c r="T531" s="212">
        <f>S531*H531</f>
        <v>0</v>
      </c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R531" s="213" t="s">
        <v>568</v>
      </c>
      <c r="AT531" s="213" t="s">
        <v>124</v>
      </c>
      <c r="AU531" s="213" t="s">
        <v>75</v>
      </c>
      <c r="AY531" s="20" t="s">
        <v>120</v>
      </c>
      <c r="BE531" s="214">
        <f>IF(N531="základní",J531,0)</f>
        <v>0</v>
      </c>
      <c r="BF531" s="214">
        <f>IF(N531="snížená",J531,0)</f>
        <v>0</v>
      </c>
      <c r="BG531" s="214">
        <f>IF(N531="zákl. přenesená",J531,0)</f>
        <v>0</v>
      </c>
      <c r="BH531" s="214">
        <f>IF(N531="sníž. přenesená",J531,0)</f>
        <v>0</v>
      </c>
      <c r="BI531" s="214">
        <f>IF(N531="nulová",J531,0)</f>
        <v>0</v>
      </c>
      <c r="BJ531" s="20" t="s">
        <v>75</v>
      </c>
      <c r="BK531" s="214">
        <f>ROUND(I531*H531,2)</f>
        <v>0</v>
      </c>
      <c r="BL531" s="20" t="s">
        <v>568</v>
      </c>
      <c r="BM531" s="213" t="s">
        <v>575</v>
      </c>
    </row>
    <row r="532" s="2" customFormat="1">
      <c r="A532" s="41"/>
      <c r="B532" s="42"/>
      <c r="C532" s="43"/>
      <c r="D532" s="215" t="s">
        <v>130</v>
      </c>
      <c r="E532" s="43"/>
      <c r="F532" s="216" t="s">
        <v>576</v>
      </c>
      <c r="G532" s="43"/>
      <c r="H532" s="43"/>
      <c r="I532" s="217"/>
      <c r="J532" s="43"/>
      <c r="K532" s="43"/>
      <c r="L532" s="47"/>
      <c r="M532" s="218"/>
      <c r="N532" s="219"/>
      <c r="O532" s="87"/>
      <c r="P532" s="87"/>
      <c r="Q532" s="87"/>
      <c r="R532" s="87"/>
      <c r="S532" s="87"/>
      <c r="T532" s="88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T532" s="20" t="s">
        <v>130</v>
      </c>
      <c r="AU532" s="20" t="s">
        <v>75</v>
      </c>
    </row>
    <row r="533" s="14" customFormat="1">
      <c r="A533" s="14"/>
      <c r="B533" s="232"/>
      <c r="C533" s="233"/>
      <c r="D533" s="222" t="s">
        <v>132</v>
      </c>
      <c r="E533" s="234" t="s">
        <v>19</v>
      </c>
      <c r="F533" s="235" t="s">
        <v>577</v>
      </c>
      <c r="G533" s="233"/>
      <c r="H533" s="234" t="s">
        <v>19</v>
      </c>
      <c r="I533" s="236"/>
      <c r="J533" s="233"/>
      <c r="K533" s="233"/>
      <c r="L533" s="237"/>
      <c r="M533" s="238"/>
      <c r="N533" s="239"/>
      <c r="O533" s="239"/>
      <c r="P533" s="239"/>
      <c r="Q533" s="239"/>
      <c r="R533" s="239"/>
      <c r="S533" s="239"/>
      <c r="T533" s="240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1" t="s">
        <v>132</v>
      </c>
      <c r="AU533" s="241" t="s">
        <v>75</v>
      </c>
      <c r="AV533" s="14" t="s">
        <v>75</v>
      </c>
      <c r="AW533" s="14" t="s">
        <v>32</v>
      </c>
      <c r="AX533" s="14" t="s">
        <v>70</v>
      </c>
      <c r="AY533" s="241" t="s">
        <v>120</v>
      </c>
    </row>
    <row r="534" s="14" customFormat="1">
      <c r="A534" s="14"/>
      <c r="B534" s="232"/>
      <c r="C534" s="233"/>
      <c r="D534" s="222" t="s">
        <v>132</v>
      </c>
      <c r="E534" s="234" t="s">
        <v>19</v>
      </c>
      <c r="F534" s="235" t="s">
        <v>578</v>
      </c>
      <c r="G534" s="233"/>
      <c r="H534" s="234" t="s">
        <v>19</v>
      </c>
      <c r="I534" s="236"/>
      <c r="J534" s="233"/>
      <c r="K534" s="233"/>
      <c r="L534" s="237"/>
      <c r="M534" s="238"/>
      <c r="N534" s="239"/>
      <c r="O534" s="239"/>
      <c r="P534" s="239"/>
      <c r="Q534" s="239"/>
      <c r="R534" s="239"/>
      <c r="S534" s="239"/>
      <c r="T534" s="240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1" t="s">
        <v>132</v>
      </c>
      <c r="AU534" s="241" t="s">
        <v>75</v>
      </c>
      <c r="AV534" s="14" t="s">
        <v>75</v>
      </c>
      <c r="AW534" s="14" t="s">
        <v>32</v>
      </c>
      <c r="AX534" s="14" t="s">
        <v>70</v>
      </c>
      <c r="AY534" s="241" t="s">
        <v>120</v>
      </c>
    </row>
    <row r="535" s="13" customFormat="1">
      <c r="A535" s="13"/>
      <c r="B535" s="220"/>
      <c r="C535" s="221"/>
      <c r="D535" s="222" t="s">
        <v>132</v>
      </c>
      <c r="E535" s="223" t="s">
        <v>19</v>
      </c>
      <c r="F535" s="224" t="s">
        <v>273</v>
      </c>
      <c r="G535" s="221"/>
      <c r="H535" s="225">
        <v>16</v>
      </c>
      <c r="I535" s="226"/>
      <c r="J535" s="221"/>
      <c r="K535" s="221"/>
      <c r="L535" s="227"/>
      <c r="M535" s="228"/>
      <c r="N535" s="229"/>
      <c r="O535" s="229"/>
      <c r="P535" s="229"/>
      <c r="Q535" s="229"/>
      <c r="R535" s="229"/>
      <c r="S535" s="229"/>
      <c r="T535" s="230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1" t="s">
        <v>132</v>
      </c>
      <c r="AU535" s="231" t="s">
        <v>75</v>
      </c>
      <c r="AV535" s="13" t="s">
        <v>77</v>
      </c>
      <c r="AW535" s="13" t="s">
        <v>32</v>
      </c>
      <c r="AX535" s="13" t="s">
        <v>70</v>
      </c>
      <c r="AY535" s="231" t="s">
        <v>120</v>
      </c>
    </row>
    <row r="536" s="15" customFormat="1">
      <c r="A536" s="15"/>
      <c r="B536" s="242"/>
      <c r="C536" s="243"/>
      <c r="D536" s="222" t="s">
        <v>132</v>
      </c>
      <c r="E536" s="244" t="s">
        <v>19</v>
      </c>
      <c r="F536" s="245" t="s">
        <v>145</v>
      </c>
      <c r="G536" s="243"/>
      <c r="H536" s="246">
        <v>16</v>
      </c>
      <c r="I536" s="247"/>
      <c r="J536" s="243"/>
      <c r="K536" s="243"/>
      <c r="L536" s="248"/>
      <c r="M536" s="249"/>
      <c r="N536" s="250"/>
      <c r="O536" s="250"/>
      <c r="P536" s="250"/>
      <c r="Q536" s="250"/>
      <c r="R536" s="250"/>
      <c r="S536" s="250"/>
      <c r="T536" s="251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52" t="s">
        <v>132</v>
      </c>
      <c r="AU536" s="252" t="s">
        <v>75</v>
      </c>
      <c r="AV536" s="15" t="s">
        <v>128</v>
      </c>
      <c r="AW536" s="15" t="s">
        <v>32</v>
      </c>
      <c r="AX536" s="15" t="s">
        <v>75</v>
      </c>
      <c r="AY536" s="252" t="s">
        <v>120</v>
      </c>
    </row>
    <row r="537" s="12" customFormat="1" ht="25.92" customHeight="1">
      <c r="A537" s="12"/>
      <c r="B537" s="185"/>
      <c r="C537" s="186"/>
      <c r="D537" s="187" t="s">
        <v>69</v>
      </c>
      <c r="E537" s="188" t="s">
        <v>579</v>
      </c>
      <c r="F537" s="188" t="s">
        <v>580</v>
      </c>
      <c r="G537" s="186"/>
      <c r="H537" s="186"/>
      <c r="I537" s="189"/>
      <c r="J537" s="190">
        <f>BK537</f>
        <v>0</v>
      </c>
      <c r="K537" s="186"/>
      <c r="L537" s="191"/>
      <c r="M537" s="192"/>
      <c r="N537" s="193"/>
      <c r="O537" s="193"/>
      <c r="P537" s="194">
        <f>P538+P541+P544</f>
        <v>0</v>
      </c>
      <c r="Q537" s="193"/>
      <c r="R537" s="194">
        <f>R538+R541+R544</f>
        <v>0</v>
      </c>
      <c r="S537" s="193"/>
      <c r="T537" s="195">
        <f>T538+T541+T544</f>
        <v>0</v>
      </c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R537" s="196" t="s">
        <v>247</v>
      </c>
      <c r="AT537" s="197" t="s">
        <v>69</v>
      </c>
      <c r="AU537" s="197" t="s">
        <v>70</v>
      </c>
      <c r="AY537" s="196" t="s">
        <v>120</v>
      </c>
      <c r="BK537" s="198">
        <f>BK538+BK541+BK544</f>
        <v>0</v>
      </c>
    </row>
    <row r="538" s="12" customFormat="1" ht="22.8" customHeight="1">
      <c r="A538" s="12"/>
      <c r="B538" s="185"/>
      <c r="C538" s="186"/>
      <c r="D538" s="187" t="s">
        <v>69</v>
      </c>
      <c r="E538" s="199" t="s">
        <v>581</v>
      </c>
      <c r="F538" s="199" t="s">
        <v>582</v>
      </c>
      <c r="G538" s="186"/>
      <c r="H538" s="186"/>
      <c r="I538" s="189"/>
      <c r="J538" s="200">
        <f>BK538</f>
        <v>0</v>
      </c>
      <c r="K538" s="186"/>
      <c r="L538" s="191"/>
      <c r="M538" s="192"/>
      <c r="N538" s="193"/>
      <c r="O538" s="193"/>
      <c r="P538" s="194">
        <f>SUM(P539:P540)</f>
        <v>0</v>
      </c>
      <c r="Q538" s="193"/>
      <c r="R538" s="194">
        <f>SUM(R539:R540)</f>
        <v>0</v>
      </c>
      <c r="S538" s="193"/>
      <c r="T538" s="195">
        <f>SUM(T539:T540)</f>
        <v>0</v>
      </c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R538" s="196" t="s">
        <v>247</v>
      </c>
      <c r="AT538" s="197" t="s">
        <v>69</v>
      </c>
      <c r="AU538" s="197" t="s">
        <v>75</v>
      </c>
      <c r="AY538" s="196" t="s">
        <v>120</v>
      </c>
      <c r="BK538" s="198">
        <f>SUM(BK539:BK540)</f>
        <v>0</v>
      </c>
    </row>
    <row r="539" s="2" customFormat="1" ht="16.5" customHeight="1">
      <c r="A539" s="41"/>
      <c r="B539" s="42"/>
      <c r="C539" s="201" t="s">
        <v>583</v>
      </c>
      <c r="D539" s="201" t="s">
        <v>124</v>
      </c>
      <c r="E539" s="202" t="s">
        <v>584</v>
      </c>
      <c r="F539" s="203" t="s">
        <v>582</v>
      </c>
      <c r="G539" s="204" t="s">
        <v>222</v>
      </c>
      <c r="H539" s="205">
        <v>1</v>
      </c>
      <c r="I539" s="206"/>
      <c r="J539" s="207">
        <f>ROUND(I539*H539,2)</f>
        <v>0</v>
      </c>
      <c r="K539" s="208"/>
      <c r="L539" s="47"/>
      <c r="M539" s="209" t="s">
        <v>19</v>
      </c>
      <c r="N539" s="210" t="s">
        <v>41</v>
      </c>
      <c r="O539" s="87"/>
      <c r="P539" s="211">
        <f>O539*H539</f>
        <v>0</v>
      </c>
      <c r="Q539" s="211">
        <v>0</v>
      </c>
      <c r="R539" s="211">
        <f>Q539*H539</f>
        <v>0</v>
      </c>
      <c r="S539" s="211">
        <v>0</v>
      </c>
      <c r="T539" s="212">
        <f>S539*H539</f>
        <v>0</v>
      </c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R539" s="213" t="s">
        <v>585</v>
      </c>
      <c r="AT539" s="213" t="s">
        <v>124</v>
      </c>
      <c r="AU539" s="213" t="s">
        <v>77</v>
      </c>
      <c r="AY539" s="20" t="s">
        <v>120</v>
      </c>
      <c r="BE539" s="214">
        <f>IF(N539="základní",J539,0)</f>
        <v>0</v>
      </c>
      <c r="BF539" s="214">
        <f>IF(N539="snížená",J539,0)</f>
        <v>0</v>
      </c>
      <c r="BG539" s="214">
        <f>IF(N539="zákl. přenesená",J539,0)</f>
        <v>0</v>
      </c>
      <c r="BH539" s="214">
        <f>IF(N539="sníž. přenesená",J539,0)</f>
        <v>0</v>
      </c>
      <c r="BI539" s="214">
        <f>IF(N539="nulová",J539,0)</f>
        <v>0</v>
      </c>
      <c r="BJ539" s="20" t="s">
        <v>75</v>
      </c>
      <c r="BK539" s="214">
        <f>ROUND(I539*H539,2)</f>
        <v>0</v>
      </c>
      <c r="BL539" s="20" t="s">
        <v>585</v>
      </c>
      <c r="BM539" s="213" t="s">
        <v>586</v>
      </c>
    </row>
    <row r="540" s="2" customFormat="1">
      <c r="A540" s="41"/>
      <c r="B540" s="42"/>
      <c r="C540" s="43"/>
      <c r="D540" s="215" t="s">
        <v>130</v>
      </c>
      <c r="E540" s="43"/>
      <c r="F540" s="216" t="s">
        <v>587</v>
      </c>
      <c r="G540" s="43"/>
      <c r="H540" s="43"/>
      <c r="I540" s="217"/>
      <c r="J540" s="43"/>
      <c r="K540" s="43"/>
      <c r="L540" s="47"/>
      <c r="M540" s="218"/>
      <c r="N540" s="219"/>
      <c r="O540" s="87"/>
      <c r="P540" s="87"/>
      <c r="Q540" s="87"/>
      <c r="R540" s="87"/>
      <c r="S540" s="87"/>
      <c r="T540" s="88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T540" s="20" t="s">
        <v>130</v>
      </c>
      <c r="AU540" s="20" t="s">
        <v>77</v>
      </c>
    </row>
    <row r="541" s="12" customFormat="1" ht="22.8" customHeight="1">
      <c r="A541" s="12"/>
      <c r="B541" s="185"/>
      <c r="C541" s="186"/>
      <c r="D541" s="187" t="s">
        <v>69</v>
      </c>
      <c r="E541" s="199" t="s">
        <v>588</v>
      </c>
      <c r="F541" s="199" t="s">
        <v>589</v>
      </c>
      <c r="G541" s="186"/>
      <c r="H541" s="186"/>
      <c r="I541" s="189"/>
      <c r="J541" s="200">
        <f>BK541</f>
        <v>0</v>
      </c>
      <c r="K541" s="186"/>
      <c r="L541" s="191"/>
      <c r="M541" s="192"/>
      <c r="N541" s="193"/>
      <c r="O541" s="193"/>
      <c r="P541" s="194">
        <f>SUM(P542:P543)</f>
        <v>0</v>
      </c>
      <c r="Q541" s="193"/>
      <c r="R541" s="194">
        <f>SUM(R542:R543)</f>
        <v>0</v>
      </c>
      <c r="S541" s="193"/>
      <c r="T541" s="195">
        <f>SUM(T542:T543)</f>
        <v>0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196" t="s">
        <v>247</v>
      </c>
      <c r="AT541" s="197" t="s">
        <v>69</v>
      </c>
      <c r="AU541" s="197" t="s">
        <v>75</v>
      </c>
      <c r="AY541" s="196" t="s">
        <v>120</v>
      </c>
      <c r="BK541" s="198">
        <f>SUM(BK542:BK543)</f>
        <v>0</v>
      </c>
    </row>
    <row r="542" s="2" customFormat="1" ht="16.5" customHeight="1">
      <c r="A542" s="41"/>
      <c r="B542" s="42"/>
      <c r="C542" s="201" t="s">
        <v>590</v>
      </c>
      <c r="D542" s="201" t="s">
        <v>124</v>
      </c>
      <c r="E542" s="202" t="s">
        <v>591</v>
      </c>
      <c r="F542" s="203" t="s">
        <v>589</v>
      </c>
      <c r="G542" s="204" t="s">
        <v>222</v>
      </c>
      <c r="H542" s="205">
        <v>1</v>
      </c>
      <c r="I542" s="206"/>
      <c r="J542" s="207">
        <f>ROUND(I542*H542,2)</f>
        <v>0</v>
      </c>
      <c r="K542" s="208"/>
      <c r="L542" s="47"/>
      <c r="M542" s="209" t="s">
        <v>19</v>
      </c>
      <c r="N542" s="210" t="s">
        <v>41</v>
      </c>
      <c r="O542" s="87"/>
      <c r="P542" s="211">
        <f>O542*H542</f>
        <v>0</v>
      </c>
      <c r="Q542" s="211">
        <v>0</v>
      </c>
      <c r="R542" s="211">
        <f>Q542*H542</f>
        <v>0</v>
      </c>
      <c r="S542" s="211">
        <v>0</v>
      </c>
      <c r="T542" s="212">
        <f>S542*H542</f>
        <v>0</v>
      </c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R542" s="213" t="s">
        <v>585</v>
      </c>
      <c r="AT542" s="213" t="s">
        <v>124</v>
      </c>
      <c r="AU542" s="213" t="s">
        <v>77</v>
      </c>
      <c r="AY542" s="20" t="s">
        <v>120</v>
      </c>
      <c r="BE542" s="214">
        <f>IF(N542="základní",J542,0)</f>
        <v>0</v>
      </c>
      <c r="BF542" s="214">
        <f>IF(N542="snížená",J542,0)</f>
        <v>0</v>
      </c>
      <c r="BG542" s="214">
        <f>IF(N542="zákl. přenesená",J542,0)</f>
        <v>0</v>
      </c>
      <c r="BH542" s="214">
        <f>IF(N542="sníž. přenesená",J542,0)</f>
        <v>0</v>
      </c>
      <c r="BI542" s="214">
        <f>IF(N542="nulová",J542,0)</f>
        <v>0</v>
      </c>
      <c r="BJ542" s="20" t="s">
        <v>75</v>
      </c>
      <c r="BK542" s="214">
        <f>ROUND(I542*H542,2)</f>
        <v>0</v>
      </c>
      <c r="BL542" s="20" t="s">
        <v>585</v>
      </c>
      <c r="BM542" s="213" t="s">
        <v>592</v>
      </c>
    </row>
    <row r="543" s="2" customFormat="1">
      <c r="A543" s="41"/>
      <c r="B543" s="42"/>
      <c r="C543" s="43"/>
      <c r="D543" s="215" t="s">
        <v>130</v>
      </c>
      <c r="E543" s="43"/>
      <c r="F543" s="216" t="s">
        <v>593</v>
      </c>
      <c r="G543" s="43"/>
      <c r="H543" s="43"/>
      <c r="I543" s="217"/>
      <c r="J543" s="43"/>
      <c r="K543" s="43"/>
      <c r="L543" s="47"/>
      <c r="M543" s="218"/>
      <c r="N543" s="219"/>
      <c r="O543" s="87"/>
      <c r="P543" s="87"/>
      <c r="Q543" s="87"/>
      <c r="R543" s="87"/>
      <c r="S543" s="87"/>
      <c r="T543" s="88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T543" s="20" t="s">
        <v>130</v>
      </c>
      <c r="AU543" s="20" t="s">
        <v>77</v>
      </c>
    </row>
    <row r="544" s="12" customFormat="1" ht="22.8" customHeight="1">
      <c r="A544" s="12"/>
      <c r="B544" s="185"/>
      <c r="C544" s="186"/>
      <c r="D544" s="187" t="s">
        <v>69</v>
      </c>
      <c r="E544" s="199" t="s">
        <v>594</v>
      </c>
      <c r="F544" s="199" t="s">
        <v>595</v>
      </c>
      <c r="G544" s="186"/>
      <c r="H544" s="186"/>
      <c r="I544" s="189"/>
      <c r="J544" s="200">
        <f>BK544</f>
        <v>0</v>
      </c>
      <c r="K544" s="186"/>
      <c r="L544" s="191"/>
      <c r="M544" s="192"/>
      <c r="N544" s="193"/>
      <c r="O544" s="193"/>
      <c r="P544" s="194">
        <f>SUM(P545:P549)</f>
        <v>0</v>
      </c>
      <c r="Q544" s="193"/>
      <c r="R544" s="194">
        <f>SUM(R545:R549)</f>
        <v>0</v>
      </c>
      <c r="S544" s="193"/>
      <c r="T544" s="195">
        <f>SUM(T545:T549)</f>
        <v>0</v>
      </c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R544" s="196" t="s">
        <v>247</v>
      </c>
      <c r="AT544" s="197" t="s">
        <v>69</v>
      </c>
      <c r="AU544" s="197" t="s">
        <v>75</v>
      </c>
      <c r="AY544" s="196" t="s">
        <v>120</v>
      </c>
      <c r="BK544" s="198">
        <f>SUM(BK545:BK549)</f>
        <v>0</v>
      </c>
    </row>
    <row r="545" s="2" customFormat="1" ht="16.5" customHeight="1">
      <c r="A545" s="41"/>
      <c r="B545" s="42"/>
      <c r="C545" s="201" t="s">
        <v>596</v>
      </c>
      <c r="D545" s="201" t="s">
        <v>124</v>
      </c>
      <c r="E545" s="202" t="s">
        <v>597</v>
      </c>
      <c r="F545" s="203" t="s">
        <v>595</v>
      </c>
      <c r="G545" s="204" t="s">
        <v>222</v>
      </c>
      <c r="H545" s="205">
        <v>1</v>
      </c>
      <c r="I545" s="206"/>
      <c r="J545" s="207">
        <f>ROUND(I545*H545,2)</f>
        <v>0</v>
      </c>
      <c r="K545" s="208"/>
      <c r="L545" s="47"/>
      <c r="M545" s="209" t="s">
        <v>19</v>
      </c>
      <c r="N545" s="210" t="s">
        <v>41</v>
      </c>
      <c r="O545" s="87"/>
      <c r="P545" s="211">
        <f>O545*H545</f>
        <v>0</v>
      </c>
      <c r="Q545" s="211">
        <v>0</v>
      </c>
      <c r="R545" s="211">
        <f>Q545*H545</f>
        <v>0</v>
      </c>
      <c r="S545" s="211">
        <v>0</v>
      </c>
      <c r="T545" s="212">
        <f>S545*H545</f>
        <v>0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13" t="s">
        <v>585</v>
      </c>
      <c r="AT545" s="213" t="s">
        <v>124</v>
      </c>
      <c r="AU545" s="213" t="s">
        <v>77</v>
      </c>
      <c r="AY545" s="20" t="s">
        <v>120</v>
      </c>
      <c r="BE545" s="214">
        <f>IF(N545="základní",J545,0)</f>
        <v>0</v>
      </c>
      <c r="BF545" s="214">
        <f>IF(N545="snížená",J545,0)</f>
        <v>0</v>
      </c>
      <c r="BG545" s="214">
        <f>IF(N545="zákl. přenesená",J545,0)</f>
        <v>0</v>
      </c>
      <c r="BH545" s="214">
        <f>IF(N545="sníž. přenesená",J545,0)</f>
        <v>0</v>
      </c>
      <c r="BI545" s="214">
        <f>IF(N545="nulová",J545,0)</f>
        <v>0</v>
      </c>
      <c r="BJ545" s="20" t="s">
        <v>75</v>
      </c>
      <c r="BK545" s="214">
        <f>ROUND(I545*H545,2)</f>
        <v>0</v>
      </c>
      <c r="BL545" s="20" t="s">
        <v>585</v>
      </c>
      <c r="BM545" s="213" t="s">
        <v>598</v>
      </c>
    </row>
    <row r="546" s="2" customFormat="1">
      <c r="A546" s="41"/>
      <c r="B546" s="42"/>
      <c r="C546" s="43"/>
      <c r="D546" s="215" t="s">
        <v>130</v>
      </c>
      <c r="E546" s="43"/>
      <c r="F546" s="216" t="s">
        <v>599</v>
      </c>
      <c r="G546" s="43"/>
      <c r="H546" s="43"/>
      <c r="I546" s="217"/>
      <c r="J546" s="43"/>
      <c r="K546" s="43"/>
      <c r="L546" s="47"/>
      <c r="M546" s="218"/>
      <c r="N546" s="219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130</v>
      </c>
      <c r="AU546" s="20" t="s">
        <v>77</v>
      </c>
    </row>
    <row r="547" s="14" customFormat="1">
      <c r="A547" s="14"/>
      <c r="B547" s="232"/>
      <c r="C547" s="233"/>
      <c r="D547" s="222" t="s">
        <v>132</v>
      </c>
      <c r="E547" s="234" t="s">
        <v>19</v>
      </c>
      <c r="F547" s="235" t="s">
        <v>600</v>
      </c>
      <c r="G547" s="233"/>
      <c r="H547" s="234" t="s">
        <v>19</v>
      </c>
      <c r="I547" s="236"/>
      <c r="J547" s="233"/>
      <c r="K547" s="233"/>
      <c r="L547" s="237"/>
      <c r="M547" s="238"/>
      <c r="N547" s="239"/>
      <c r="O547" s="239"/>
      <c r="P547" s="239"/>
      <c r="Q547" s="239"/>
      <c r="R547" s="239"/>
      <c r="S547" s="239"/>
      <c r="T547" s="240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41" t="s">
        <v>132</v>
      </c>
      <c r="AU547" s="241" t="s">
        <v>77</v>
      </c>
      <c r="AV547" s="14" t="s">
        <v>75</v>
      </c>
      <c r="AW547" s="14" t="s">
        <v>32</v>
      </c>
      <c r="AX547" s="14" t="s">
        <v>70</v>
      </c>
      <c r="AY547" s="241" t="s">
        <v>120</v>
      </c>
    </row>
    <row r="548" s="14" customFormat="1">
      <c r="A548" s="14"/>
      <c r="B548" s="232"/>
      <c r="C548" s="233"/>
      <c r="D548" s="222" t="s">
        <v>132</v>
      </c>
      <c r="E548" s="234" t="s">
        <v>19</v>
      </c>
      <c r="F548" s="235" t="s">
        <v>601</v>
      </c>
      <c r="G548" s="233"/>
      <c r="H548" s="234" t="s">
        <v>19</v>
      </c>
      <c r="I548" s="236"/>
      <c r="J548" s="233"/>
      <c r="K548" s="233"/>
      <c r="L548" s="237"/>
      <c r="M548" s="238"/>
      <c r="N548" s="239"/>
      <c r="O548" s="239"/>
      <c r="P548" s="239"/>
      <c r="Q548" s="239"/>
      <c r="R548" s="239"/>
      <c r="S548" s="239"/>
      <c r="T548" s="240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1" t="s">
        <v>132</v>
      </c>
      <c r="AU548" s="241" t="s">
        <v>77</v>
      </c>
      <c r="AV548" s="14" t="s">
        <v>75</v>
      </c>
      <c r="AW548" s="14" t="s">
        <v>32</v>
      </c>
      <c r="AX548" s="14" t="s">
        <v>70</v>
      </c>
      <c r="AY548" s="241" t="s">
        <v>120</v>
      </c>
    </row>
    <row r="549" s="13" customFormat="1">
      <c r="A549" s="13"/>
      <c r="B549" s="220"/>
      <c r="C549" s="221"/>
      <c r="D549" s="222" t="s">
        <v>132</v>
      </c>
      <c r="E549" s="223" t="s">
        <v>19</v>
      </c>
      <c r="F549" s="224" t="s">
        <v>75</v>
      </c>
      <c r="G549" s="221"/>
      <c r="H549" s="225">
        <v>1</v>
      </c>
      <c r="I549" s="226"/>
      <c r="J549" s="221"/>
      <c r="K549" s="221"/>
      <c r="L549" s="227"/>
      <c r="M549" s="275"/>
      <c r="N549" s="276"/>
      <c r="O549" s="276"/>
      <c r="P549" s="276"/>
      <c r="Q549" s="276"/>
      <c r="R549" s="276"/>
      <c r="S549" s="276"/>
      <c r="T549" s="277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31" t="s">
        <v>132</v>
      </c>
      <c r="AU549" s="231" t="s">
        <v>77</v>
      </c>
      <c r="AV549" s="13" t="s">
        <v>77</v>
      </c>
      <c r="AW549" s="13" t="s">
        <v>32</v>
      </c>
      <c r="AX549" s="13" t="s">
        <v>75</v>
      </c>
      <c r="AY549" s="231" t="s">
        <v>120</v>
      </c>
    </row>
    <row r="550" s="2" customFormat="1" ht="6.96" customHeight="1">
      <c r="A550" s="41"/>
      <c r="B550" s="62"/>
      <c r="C550" s="63"/>
      <c r="D550" s="63"/>
      <c r="E550" s="63"/>
      <c r="F550" s="63"/>
      <c r="G550" s="63"/>
      <c r="H550" s="63"/>
      <c r="I550" s="63"/>
      <c r="J550" s="63"/>
      <c r="K550" s="63"/>
      <c r="L550" s="47"/>
      <c r="M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</row>
  </sheetData>
  <sheetProtection sheet="1" autoFilter="0" formatColumns="0" formatRows="0" objects="1" scenarios="1" spinCount="100000" saltValue="lpk6cbt0TeGigQqbVsbnZDJQKvTmNNpHN2ZVWUe10Bp5a7m7oydPOaIvHRh6769aIoLd5aIXE8nF0N442ekyvg==" hashValue="7l0GlCQHya4Q3ML60x3dRwZZ9wslGDliXPtTxKEVkyz8ujsDWJI9jxgmNPoQhO/ynASvvsvj7FTDMg17gP3iBA==" algorithmName="SHA-512" password="CC35"/>
  <autoFilter ref="C94:K549"/>
  <mergeCells count="6">
    <mergeCell ref="E7:H7"/>
    <mergeCell ref="E16:H16"/>
    <mergeCell ref="E25:H25"/>
    <mergeCell ref="E46:H46"/>
    <mergeCell ref="E87:H87"/>
    <mergeCell ref="L2:V2"/>
  </mergeCells>
  <hyperlinks>
    <hyperlink ref="F99" r:id="rId1" display="https://podminky.urs.cz/item/CS_URS_2024_02/611142001"/>
    <hyperlink ref="F102" r:id="rId2" display="https://podminky.urs.cz/item/CS_URS_2024_02/611325412"/>
    <hyperlink ref="F111" r:id="rId3" display="https://podminky.urs.cz/item/CS_URS_2024_02/612142001"/>
    <hyperlink ref="F114" r:id="rId4" display="https://podminky.urs.cz/item/CS_URS_2024_02/612321131"/>
    <hyperlink ref="F138" r:id="rId5" display="https://podminky.urs.cz/item/CS_URS_2024_02/612325412"/>
    <hyperlink ref="F159" r:id="rId6" display="https://podminky.urs.cz/item/CS_URS_2024_02/619991001"/>
    <hyperlink ref="F179" r:id="rId7" display="https://podminky.urs.cz/item/CS_URS_2024_02/952901111"/>
    <hyperlink ref="F198" r:id="rId8" display="https://podminky.urs.cz/item/CS_URS_2024_02/965045113"/>
    <hyperlink ref="F204" r:id="rId9" display="https://podminky.urs.cz/item/CS_URS_2024_02/968062245"/>
    <hyperlink ref="F213" r:id="rId10" display="https://podminky.urs.cz/item/CS_URS_2024_02/997013214"/>
    <hyperlink ref="F215" r:id="rId11" display="https://podminky.urs.cz/item/CS_URS_2024_02/997013311"/>
    <hyperlink ref="F217" r:id="rId12" display="https://podminky.urs.cz/item/CS_URS_2024_02/997013321"/>
    <hyperlink ref="F222" r:id="rId13" display="https://podminky.urs.cz/item/CS_URS_2024_02/997013501"/>
    <hyperlink ref="F224" r:id="rId14" display="https://podminky.urs.cz/item/CS_URS_2024_02/997013509"/>
    <hyperlink ref="F228" r:id="rId15" display="https://podminky.urs.cz/item/CS_URS_2024_02/997013631"/>
    <hyperlink ref="F231" r:id="rId16" display="https://podminky.urs.cz/item/CS_URS_2024_02/998012043"/>
    <hyperlink ref="F240" r:id="rId17" display="https://podminky.urs.cz/item/CS_URS_2024_02/762431220"/>
    <hyperlink ref="F251" r:id="rId18" display="https://podminky.urs.cz/item/CS_URS_2024_02/762495000"/>
    <hyperlink ref="F256" r:id="rId19" display="https://podminky.urs.cz/item/CS_URS_2024_02/762713110"/>
    <hyperlink ref="F262" r:id="rId20" display="https://podminky.urs.cz/item/CS_URS_2024_02/762713211"/>
    <hyperlink ref="F272" r:id="rId21" display="https://podminky.urs.cz/item/CS_URS_2024_02/762795000"/>
    <hyperlink ref="F277" r:id="rId22" display="https://podminky.urs.cz/item/CS_URS_2024_02/998762113"/>
    <hyperlink ref="F280" r:id="rId23" display="https://podminky.urs.cz/item/CS_URS_2024_02/763131411"/>
    <hyperlink ref="F286" r:id="rId24" display="https://podminky.urs.cz/item/CS_URS_2024_02/763131831"/>
    <hyperlink ref="F299" r:id="rId25" display="https://podminky.urs.cz/item/CS_URS_2024_02/763135101"/>
    <hyperlink ref="F318" r:id="rId26" display="https://podminky.urs.cz/item/CS_URS_2024_02/763431801"/>
    <hyperlink ref="F332" r:id="rId27" display="https://podminky.urs.cz/item/CS_URS_2024_02/998763323"/>
    <hyperlink ref="F335" r:id="rId28" display="https://podminky.urs.cz/item/CS_URS_2024_02/766622116"/>
    <hyperlink ref="F343" r:id="rId29" display="https://podminky.urs.cz/item/CS_URS_2024_02/766691914"/>
    <hyperlink ref="F356" r:id="rId30" display="https://podminky.urs.cz/item/CS_URS_2024_02/998766113"/>
    <hyperlink ref="F359" r:id="rId31" display="https://podminky.urs.cz/item/CS_URS_2024_02/771573810"/>
    <hyperlink ref="F367" r:id="rId32" display="https://podminky.urs.cz/item/CS_URS_2024_02/776111111"/>
    <hyperlink ref="F370" r:id="rId33" display="https://podminky.urs.cz/item/CS_URS_2024_02/776111116"/>
    <hyperlink ref="F379" r:id="rId34" display="https://podminky.urs.cz/item/CS_URS_2024_02/776111311"/>
    <hyperlink ref="F381" r:id="rId35" display="https://podminky.urs.cz/item/CS_URS_2024_02/776121112"/>
    <hyperlink ref="F383" r:id="rId36" display="https://podminky.urs.cz/item/CS_URS_2024_02/776141111"/>
    <hyperlink ref="F392" r:id="rId37" display="https://podminky.urs.cz/item/CS_URS_2024_02/776141114"/>
    <hyperlink ref="F399" r:id="rId38" display="https://podminky.urs.cz/item/CS_URS_2024_02/776201811"/>
    <hyperlink ref="F420" r:id="rId39" display="https://podminky.urs.cz/item/CS_URS_2024_02/776221121"/>
    <hyperlink ref="F431" r:id="rId40" display="https://podminky.urs.cz/item/CS_URS_2024_02/776410811"/>
    <hyperlink ref="F443" r:id="rId41" display="https://podminky.urs.cz/item/CS_URS_2024_02/998776113"/>
    <hyperlink ref="F446" r:id="rId42" display="https://podminky.urs.cz/item/CS_URS_2024_02/781151031"/>
    <hyperlink ref="F448" r:id="rId43" display="https://podminky.urs.cz/item/CS_URS_2024_02/781473810"/>
    <hyperlink ref="F471" r:id="rId44" display="https://podminky.urs.cz/item/CS_URS_2024_02/784141001"/>
    <hyperlink ref="F489" r:id="rId45" display="https://podminky.urs.cz/item/CS_URS_2024_02/784181131"/>
    <hyperlink ref="F527" r:id="rId46" display="https://podminky.urs.cz/item/CS_URS_2024_02/HZS1291"/>
    <hyperlink ref="F532" r:id="rId47" display="https://podminky.urs.cz/item/CS_URS_2024_02/HZS2232"/>
    <hyperlink ref="F540" r:id="rId48" display="https://podminky.urs.cz/item/CS_URS_2024_02/030001000"/>
    <hyperlink ref="F543" r:id="rId49" display="https://podminky.urs.cz/item/CS_URS_2024_02/050001000"/>
    <hyperlink ref="F546" r:id="rId50" display="https://podminky.urs.cz/item/CS_URS_2024_02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8" customWidth="1"/>
    <col min="2" max="2" width="1.667969" style="278" customWidth="1"/>
    <col min="3" max="4" width="5" style="278" customWidth="1"/>
    <col min="5" max="5" width="11.66016" style="278" customWidth="1"/>
    <col min="6" max="6" width="9.160156" style="278" customWidth="1"/>
    <col min="7" max="7" width="5" style="278" customWidth="1"/>
    <col min="8" max="8" width="77.83203" style="278" customWidth="1"/>
    <col min="9" max="10" width="20" style="278" customWidth="1"/>
    <col min="11" max="11" width="1.667969" style="278" customWidth="1"/>
  </cols>
  <sheetData>
    <row r="1" s="1" customFormat="1" ht="37.5" customHeight="1"/>
    <row r="2" s="1" customFormat="1" ht="7.5" customHeight="1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="17" customFormat="1" ht="45" customHeight="1">
      <c r="B3" s="282"/>
      <c r="C3" s="283" t="s">
        <v>602</v>
      </c>
      <c r="D3" s="283"/>
      <c r="E3" s="283"/>
      <c r="F3" s="283"/>
      <c r="G3" s="283"/>
      <c r="H3" s="283"/>
      <c r="I3" s="283"/>
      <c r="J3" s="283"/>
      <c r="K3" s="284"/>
    </row>
    <row r="4" s="1" customFormat="1" ht="25.5" customHeight="1">
      <c r="B4" s="285"/>
      <c r="C4" s="286" t="s">
        <v>603</v>
      </c>
      <c r="D4" s="286"/>
      <c r="E4" s="286"/>
      <c r="F4" s="286"/>
      <c r="G4" s="286"/>
      <c r="H4" s="286"/>
      <c r="I4" s="286"/>
      <c r="J4" s="286"/>
      <c r="K4" s="287"/>
    </row>
    <row r="5" s="1" customFormat="1" ht="5.25" customHeight="1">
      <c r="B5" s="285"/>
      <c r="C5" s="288"/>
      <c r="D5" s="288"/>
      <c r="E5" s="288"/>
      <c r="F5" s="288"/>
      <c r="G5" s="288"/>
      <c r="H5" s="288"/>
      <c r="I5" s="288"/>
      <c r="J5" s="288"/>
      <c r="K5" s="287"/>
    </row>
    <row r="6" s="1" customFormat="1" ht="15" customHeight="1">
      <c r="B6" s="285"/>
      <c r="C6" s="289" t="s">
        <v>604</v>
      </c>
      <c r="D6" s="289"/>
      <c r="E6" s="289"/>
      <c r="F6" s="289"/>
      <c r="G6" s="289"/>
      <c r="H6" s="289"/>
      <c r="I6" s="289"/>
      <c r="J6" s="289"/>
      <c r="K6" s="287"/>
    </row>
    <row r="7" s="1" customFormat="1" ht="15" customHeight="1">
      <c r="B7" s="290"/>
      <c r="C7" s="289" t="s">
        <v>605</v>
      </c>
      <c r="D7" s="289"/>
      <c r="E7" s="289"/>
      <c r="F7" s="289"/>
      <c r="G7" s="289"/>
      <c r="H7" s="289"/>
      <c r="I7" s="289"/>
      <c r="J7" s="289"/>
      <c r="K7" s="287"/>
    </row>
    <row r="8" s="1" customFormat="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="1" customFormat="1" ht="15" customHeight="1">
      <c r="B9" s="290"/>
      <c r="C9" s="289" t="s">
        <v>606</v>
      </c>
      <c r="D9" s="289"/>
      <c r="E9" s="289"/>
      <c r="F9" s="289"/>
      <c r="G9" s="289"/>
      <c r="H9" s="289"/>
      <c r="I9" s="289"/>
      <c r="J9" s="289"/>
      <c r="K9" s="287"/>
    </row>
    <row r="10" s="1" customFormat="1" ht="15" customHeight="1">
      <c r="B10" s="290"/>
      <c r="C10" s="289"/>
      <c r="D10" s="289" t="s">
        <v>607</v>
      </c>
      <c r="E10" s="289"/>
      <c r="F10" s="289"/>
      <c r="G10" s="289"/>
      <c r="H10" s="289"/>
      <c r="I10" s="289"/>
      <c r="J10" s="289"/>
      <c r="K10" s="287"/>
    </row>
    <row r="11" s="1" customFormat="1" ht="15" customHeight="1">
      <c r="B11" s="290"/>
      <c r="C11" s="291"/>
      <c r="D11" s="289" t="s">
        <v>608</v>
      </c>
      <c r="E11" s="289"/>
      <c r="F11" s="289"/>
      <c r="G11" s="289"/>
      <c r="H11" s="289"/>
      <c r="I11" s="289"/>
      <c r="J11" s="289"/>
      <c r="K11" s="287"/>
    </row>
    <row r="12" s="1" customFormat="1" ht="15" customHeight="1">
      <c r="B12" s="290"/>
      <c r="C12" s="291"/>
      <c r="D12" s="289"/>
      <c r="E12" s="289"/>
      <c r="F12" s="289"/>
      <c r="G12" s="289"/>
      <c r="H12" s="289"/>
      <c r="I12" s="289"/>
      <c r="J12" s="289"/>
      <c r="K12" s="287"/>
    </row>
    <row r="13" s="1" customFormat="1" ht="15" customHeight="1">
      <c r="B13" s="290"/>
      <c r="C13" s="291"/>
      <c r="D13" s="292" t="s">
        <v>609</v>
      </c>
      <c r="E13" s="289"/>
      <c r="F13" s="289"/>
      <c r="G13" s="289"/>
      <c r="H13" s="289"/>
      <c r="I13" s="289"/>
      <c r="J13" s="289"/>
      <c r="K13" s="287"/>
    </row>
    <row r="14" s="1" customFormat="1" ht="12.7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87"/>
    </row>
    <row r="15" s="1" customFormat="1" ht="15" customHeight="1">
      <c r="B15" s="290"/>
      <c r="C15" s="291"/>
      <c r="D15" s="289" t="s">
        <v>610</v>
      </c>
      <c r="E15" s="289"/>
      <c r="F15" s="289"/>
      <c r="G15" s="289"/>
      <c r="H15" s="289"/>
      <c r="I15" s="289"/>
      <c r="J15" s="289"/>
      <c r="K15" s="287"/>
    </row>
    <row r="16" s="1" customFormat="1" ht="15" customHeight="1">
      <c r="B16" s="290"/>
      <c r="C16" s="291"/>
      <c r="D16" s="289" t="s">
        <v>611</v>
      </c>
      <c r="E16" s="289"/>
      <c r="F16" s="289"/>
      <c r="G16" s="289"/>
      <c r="H16" s="289"/>
      <c r="I16" s="289"/>
      <c r="J16" s="289"/>
      <c r="K16" s="287"/>
    </row>
    <row r="17" s="1" customFormat="1" ht="15" customHeight="1">
      <c r="B17" s="290"/>
      <c r="C17" s="291"/>
      <c r="D17" s="289" t="s">
        <v>612</v>
      </c>
      <c r="E17" s="289"/>
      <c r="F17" s="289"/>
      <c r="G17" s="289"/>
      <c r="H17" s="289"/>
      <c r="I17" s="289"/>
      <c r="J17" s="289"/>
      <c r="K17" s="287"/>
    </row>
    <row r="18" s="1" customFormat="1" ht="15" customHeight="1">
      <c r="B18" s="290"/>
      <c r="C18" s="291"/>
      <c r="D18" s="291"/>
      <c r="E18" s="293" t="s">
        <v>74</v>
      </c>
      <c r="F18" s="289" t="s">
        <v>613</v>
      </c>
      <c r="G18" s="289"/>
      <c r="H18" s="289"/>
      <c r="I18" s="289"/>
      <c r="J18" s="289"/>
      <c r="K18" s="287"/>
    </row>
    <row r="19" s="1" customFormat="1" ht="15" customHeight="1">
      <c r="B19" s="290"/>
      <c r="C19" s="291"/>
      <c r="D19" s="291"/>
      <c r="E19" s="293" t="s">
        <v>614</v>
      </c>
      <c r="F19" s="289" t="s">
        <v>615</v>
      </c>
      <c r="G19" s="289"/>
      <c r="H19" s="289"/>
      <c r="I19" s="289"/>
      <c r="J19" s="289"/>
      <c r="K19" s="287"/>
    </row>
    <row r="20" s="1" customFormat="1" ht="15" customHeight="1">
      <c r="B20" s="290"/>
      <c r="C20" s="291"/>
      <c r="D20" s="291"/>
      <c r="E20" s="293" t="s">
        <v>616</v>
      </c>
      <c r="F20" s="289" t="s">
        <v>617</v>
      </c>
      <c r="G20" s="289"/>
      <c r="H20" s="289"/>
      <c r="I20" s="289"/>
      <c r="J20" s="289"/>
      <c r="K20" s="287"/>
    </row>
    <row r="21" s="1" customFormat="1" ht="15" customHeight="1">
      <c r="B21" s="290"/>
      <c r="C21" s="291"/>
      <c r="D21" s="291"/>
      <c r="E21" s="293" t="s">
        <v>618</v>
      </c>
      <c r="F21" s="289" t="s">
        <v>619</v>
      </c>
      <c r="G21" s="289"/>
      <c r="H21" s="289"/>
      <c r="I21" s="289"/>
      <c r="J21" s="289"/>
      <c r="K21" s="287"/>
    </row>
    <row r="22" s="1" customFormat="1" ht="15" customHeight="1">
      <c r="B22" s="290"/>
      <c r="C22" s="291"/>
      <c r="D22" s="291"/>
      <c r="E22" s="293" t="s">
        <v>620</v>
      </c>
      <c r="F22" s="289" t="s">
        <v>621</v>
      </c>
      <c r="G22" s="289"/>
      <c r="H22" s="289"/>
      <c r="I22" s="289"/>
      <c r="J22" s="289"/>
      <c r="K22" s="287"/>
    </row>
    <row r="23" s="1" customFormat="1" ht="15" customHeight="1">
      <c r="B23" s="290"/>
      <c r="C23" s="291"/>
      <c r="D23" s="291"/>
      <c r="E23" s="293" t="s">
        <v>622</v>
      </c>
      <c r="F23" s="289" t="s">
        <v>623</v>
      </c>
      <c r="G23" s="289"/>
      <c r="H23" s="289"/>
      <c r="I23" s="289"/>
      <c r="J23" s="289"/>
      <c r="K23" s="287"/>
    </row>
    <row r="24" s="1" customFormat="1" ht="12.75" customHeight="1">
      <c r="B24" s="290"/>
      <c r="C24" s="291"/>
      <c r="D24" s="291"/>
      <c r="E24" s="291"/>
      <c r="F24" s="291"/>
      <c r="G24" s="291"/>
      <c r="H24" s="291"/>
      <c r="I24" s="291"/>
      <c r="J24" s="291"/>
      <c r="K24" s="287"/>
    </row>
    <row r="25" s="1" customFormat="1" ht="15" customHeight="1">
      <c r="B25" s="290"/>
      <c r="C25" s="289" t="s">
        <v>624</v>
      </c>
      <c r="D25" s="289"/>
      <c r="E25" s="289"/>
      <c r="F25" s="289"/>
      <c r="G25" s="289"/>
      <c r="H25" s="289"/>
      <c r="I25" s="289"/>
      <c r="J25" s="289"/>
      <c r="K25" s="287"/>
    </row>
    <row r="26" s="1" customFormat="1" ht="15" customHeight="1">
      <c r="B26" s="290"/>
      <c r="C26" s="289" t="s">
        <v>625</v>
      </c>
      <c r="D26" s="289"/>
      <c r="E26" s="289"/>
      <c r="F26" s="289"/>
      <c r="G26" s="289"/>
      <c r="H26" s="289"/>
      <c r="I26" s="289"/>
      <c r="J26" s="289"/>
      <c r="K26" s="287"/>
    </row>
    <row r="27" s="1" customFormat="1" ht="15" customHeight="1">
      <c r="B27" s="290"/>
      <c r="C27" s="289"/>
      <c r="D27" s="289" t="s">
        <v>626</v>
      </c>
      <c r="E27" s="289"/>
      <c r="F27" s="289"/>
      <c r="G27" s="289"/>
      <c r="H27" s="289"/>
      <c r="I27" s="289"/>
      <c r="J27" s="289"/>
      <c r="K27" s="287"/>
    </row>
    <row r="28" s="1" customFormat="1" ht="15" customHeight="1">
      <c r="B28" s="290"/>
      <c r="C28" s="291"/>
      <c r="D28" s="289" t="s">
        <v>627</v>
      </c>
      <c r="E28" s="289"/>
      <c r="F28" s="289"/>
      <c r="G28" s="289"/>
      <c r="H28" s="289"/>
      <c r="I28" s="289"/>
      <c r="J28" s="289"/>
      <c r="K28" s="287"/>
    </row>
    <row r="29" s="1" customFormat="1" ht="12.75" customHeight="1">
      <c r="B29" s="290"/>
      <c r="C29" s="291"/>
      <c r="D29" s="291"/>
      <c r="E29" s="291"/>
      <c r="F29" s="291"/>
      <c r="G29" s="291"/>
      <c r="H29" s="291"/>
      <c r="I29" s="291"/>
      <c r="J29" s="291"/>
      <c r="K29" s="287"/>
    </row>
    <row r="30" s="1" customFormat="1" ht="15" customHeight="1">
      <c r="B30" s="290"/>
      <c r="C30" s="291"/>
      <c r="D30" s="289" t="s">
        <v>628</v>
      </c>
      <c r="E30" s="289"/>
      <c r="F30" s="289"/>
      <c r="G30" s="289"/>
      <c r="H30" s="289"/>
      <c r="I30" s="289"/>
      <c r="J30" s="289"/>
      <c r="K30" s="287"/>
    </row>
    <row r="31" s="1" customFormat="1" ht="15" customHeight="1">
      <c r="B31" s="290"/>
      <c r="C31" s="291"/>
      <c r="D31" s="289" t="s">
        <v>629</v>
      </c>
      <c r="E31" s="289"/>
      <c r="F31" s="289"/>
      <c r="G31" s="289"/>
      <c r="H31" s="289"/>
      <c r="I31" s="289"/>
      <c r="J31" s="289"/>
      <c r="K31" s="287"/>
    </row>
    <row r="32" s="1" customFormat="1" ht="12.75" customHeight="1">
      <c r="B32" s="290"/>
      <c r="C32" s="291"/>
      <c r="D32" s="291"/>
      <c r="E32" s="291"/>
      <c r="F32" s="291"/>
      <c r="G32" s="291"/>
      <c r="H32" s="291"/>
      <c r="I32" s="291"/>
      <c r="J32" s="291"/>
      <c r="K32" s="287"/>
    </row>
    <row r="33" s="1" customFormat="1" ht="15" customHeight="1">
      <c r="B33" s="290"/>
      <c r="C33" s="291"/>
      <c r="D33" s="289" t="s">
        <v>630</v>
      </c>
      <c r="E33" s="289"/>
      <c r="F33" s="289"/>
      <c r="G33" s="289"/>
      <c r="H33" s="289"/>
      <c r="I33" s="289"/>
      <c r="J33" s="289"/>
      <c r="K33" s="287"/>
    </row>
    <row r="34" s="1" customFormat="1" ht="15" customHeight="1">
      <c r="B34" s="290"/>
      <c r="C34" s="291"/>
      <c r="D34" s="289" t="s">
        <v>631</v>
      </c>
      <c r="E34" s="289"/>
      <c r="F34" s="289"/>
      <c r="G34" s="289"/>
      <c r="H34" s="289"/>
      <c r="I34" s="289"/>
      <c r="J34" s="289"/>
      <c r="K34" s="287"/>
    </row>
    <row r="35" s="1" customFormat="1" ht="15" customHeight="1">
      <c r="B35" s="290"/>
      <c r="C35" s="291"/>
      <c r="D35" s="289" t="s">
        <v>632</v>
      </c>
      <c r="E35" s="289"/>
      <c r="F35" s="289"/>
      <c r="G35" s="289"/>
      <c r="H35" s="289"/>
      <c r="I35" s="289"/>
      <c r="J35" s="289"/>
      <c r="K35" s="287"/>
    </row>
    <row r="36" s="1" customFormat="1" ht="15" customHeight="1">
      <c r="B36" s="290"/>
      <c r="C36" s="291"/>
      <c r="D36" s="289"/>
      <c r="E36" s="292" t="s">
        <v>106</v>
      </c>
      <c r="F36" s="289"/>
      <c r="G36" s="289" t="s">
        <v>633</v>
      </c>
      <c r="H36" s="289"/>
      <c r="I36" s="289"/>
      <c r="J36" s="289"/>
      <c r="K36" s="287"/>
    </row>
    <row r="37" s="1" customFormat="1" ht="30.75" customHeight="1">
      <c r="B37" s="290"/>
      <c r="C37" s="291"/>
      <c r="D37" s="289"/>
      <c r="E37" s="292" t="s">
        <v>634</v>
      </c>
      <c r="F37" s="289"/>
      <c r="G37" s="289" t="s">
        <v>635</v>
      </c>
      <c r="H37" s="289"/>
      <c r="I37" s="289"/>
      <c r="J37" s="289"/>
      <c r="K37" s="287"/>
    </row>
    <row r="38" s="1" customFormat="1" ht="15" customHeight="1">
      <c r="B38" s="290"/>
      <c r="C38" s="291"/>
      <c r="D38" s="289"/>
      <c r="E38" s="292" t="s">
        <v>51</v>
      </c>
      <c r="F38" s="289"/>
      <c r="G38" s="289" t="s">
        <v>636</v>
      </c>
      <c r="H38" s="289"/>
      <c r="I38" s="289"/>
      <c r="J38" s="289"/>
      <c r="K38" s="287"/>
    </row>
    <row r="39" s="1" customFormat="1" ht="15" customHeight="1">
      <c r="B39" s="290"/>
      <c r="C39" s="291"/>
      <c r="D39" s="289"/>
      <c r="E39" s="292" t="s">
        <v>52</v>
      </c>
      <c r="F39" s="289"/>
      <c r="G39" s="289" t="s">
        <v>637</v>
      </c>
      <c r="H39" s="289"/>
      <c r="I39" s="289"/>
      <c r="J39" s="289"/>
      <c r="K39" s="287"/>
    </row>
    <row r="40" s="1" customFormat="1" ht="15" customHeight="1">
      <c r="B40" s="290"/>
      <c r="C40" s="291"/>
      <c r="D40" s="289"/>
      <c r="E40" s="292" t="s">
        <v>107</v>
      </c>
      <c r="F40" s="289"/>
      <c r="G40" s="289" t="s">
        <v>638</v>
      </c>
      <c r="H40" s="289"/>
      <c r="I40" s="289"/>
      <c r="J40" s="289"/>
      <c r="K40" s="287"/>
    </row>
    <row r="41" s="1" customFormat="1" ht="15" customHeight="1">
      <c r="B41" s="290"/>
      <c r="C41" s="291"/>
      <c r="D41" s="289"/>
      <c r="E41" s="292" t="s">
        <v>108</v>
      </c>
      <c r="F41" s="289"/>
      <c r="G41" s="289" t="s">
        <v>639</v>
      </c>
      <c r="H41" s="289"/>
      <c r="I41" s="289"/>
      <c r="J41" s="289"/>
      <c r="K41" s="287"/>
    </row>
    <row r="42" s="1" customFormat="1" ht="15" customHeight="1">
      <c r="B42" s="290"/>
      <c r="C42" s="291"/>
      <c r="D42" s="289"/>
      <c r="E42" s="292" t="s">
        <v>640</v>
      </c>
      <c r="F42" s="289"/>
      <c r="G42" s="289" t="s">
        <v>641</v>
      </c>
      <c r="H42" s="289"/>
      <c r="I42" s="289"/>
      <c r="J42" s="289"/>
      <c r="K42" s="287"/>
    </row>
    <row r="43" s="1" customFormat="1" ht="15" customHeight="1">
      <c r="B43" s="290"/>
      <c r="C43" s="291"/>
      <c r="D43" s="289"/>
      <c r="E43" s="292"/>
      <c r="F43" s="289"/>
      <c r="G43" s="289" t="s">
        <v>642</v>
      </c>
      <c r="H43" s="289"/>
      <c r="I43" s="289"/>
      <c r="J43" s="289"/>
      <c r="K43" s="287"/>
    </row>
    <row r="44" s="1" customFormat="1" ht="15" customHeight="1">
      <c r="B44" s="290"/>
      <c r="C44" s="291"/>
      <c r="D44" s="289"/>
      <c r="E44" s="292" t="s">
        <v>643</v>
      </c>
      <c r="F44" s="289"/>
      <c r="G44" s="289" t="s">
        <v>644</v>
      </c>
      <c r="H44" s="289"/>
      <c r="I44" s="289"/>
      <c r="J44" s="289"/>
      <c r="K44" s="287"/>
    </row>
    <row r="45" s="1" customFormat="1" ht="15" customHeight="1">
      <c r="B45" s="290"/>
      <c r="C45" s="291"/>
      <c r="D45" s="289"/>
      <c r="E45" s="292" t="s">
        <v>110</v>
      </c>
      <c r="F45" s="289"/>
      <c r="G45" s="289" t="s">
        <v>645</v>
      </c>
      <c r="H45" s="289"/>
      <c r="I45" s="289"/>
      <c r="J45" s="289"/>
      <c r="K45" s="287"/>
    </row>
    <row r="46" s="1" customFormat="1" ht="12.75" customHeight="1">
      <c r="B46" s="290"/>
      <c r="C46" s="291"/>
      <c r="D46" s="289"/>
      <c r="E46" s="289"/>
      <c r="F46" s="289"/>
      <c r="G46" s="289"/>
      <c r="H46" s="289"/>
      <c r="I46" s="289"/>
      <c r="J46" s="289"/>
      <c r="K46" s="287"/>
    </row>
    <row r="47" s="1" customFormat="1" ht="15" customHeight="1">
      <c r="B47" s="290"/>
      <c r="C47" s="291"/>
      <c r="D47" s="289" t="s">
        <v>646</v>
      </c>
      <c r="E47" s="289"/>
      <c r="F47" s="289"/>
      <c r="G47" s="289"/>
      <c r="H47" s="289"/>
      <c r="I47" s="289"/>
      <c r="J47" s="289"/>
      <c r="K47" s="287"/>
    </row>
    <row r="48" s="1" customFormat="1" ht="15" customHeight="1">
      <c r="B48" s="290"/>
      <c r="C48" s="291"/>
      <c r="D48" s="291"/>
      <c r="E48" s="289" t="s">
        <v>647</v>
      </c>
      <c r="F48" s="289"/>
      <c r="G48" s="289"/>
      <c r="H48" s="289"/>
      <c r="I48" s="289"/>
      <c r="J48" s="289"/>
      <c r="K48" s="287"/>
    </row>
    <row r="49" s="1" customFormat="1" ht="15" customHeight="1">
      <c r="B49" s="290"/>
      <c r="C49" s="291"/>
      <c r="D49" s="291"/>
      <c r="E49" s="289" t="s">
        <v>648</v>
      </c>
      <c r="F49" s="289"/>
      <c r="G49" s="289"/>
      <c r="H49" s="289"/>
      <c r="I49" s="289"/>
      <c r="J49" s="289"/>
      <c r="K49" s="287"/>
    </row>
    <row r="50" s="1" customFormat="1" ht="15" customHeight="1">
      <c r="B50" s="290"/>
      <c r="C50" s="291"/>
      <c r="D50" s="291"/>
      <c r="E50" s="289" t="s">
        <v>649</v>
      </c>
      <c r="F50" s="289"/>
      <c r="G50" s="289"/>
      <c r="H50" s="289"/>
      <c r="I50" s="289"/>
      <c r="J50" s="289"/>
      <c r="K50" s="287"/>
    </row>
    <row r="51" s="1" customFormat="1" ht="15" customHeight="1">
      <c r="B51" s="290"/>
      <c r="C51" s="291"/>
      <c r="D51" s="289" t="s">
        <v>650</v>
      </c>
      <c r="E51" s="289"/>
      <c r="F51" s="289"/>
      <c r="G51" s="289"/>
      <c r="H51" s="289"/>
      <c r="I51" s="289"/>
      <c r="J51" s="289"/>
      <c r="K51" s="287"/>
    </row>
    <row r="52" s="1" customFormat="1" ht="25.5" customHeight="1">
      <c r="B52" s="285"/>
      <c r="C52" s="286" t="s">
        <v>651</v>
      </c>
      <c r="D52" s="286"/>
      <c r="E52" s="286"/>
      <c r="F52" s="286"/>
      <c r="G52" s="286"/>
      <c r="H52" s="286"/>
      <c r="I52" s="286"/>
      <c r="J52" s="286"/>
      <c r="K52" s="287"/>
    </row>
    <row r="53" s="1" customFormat="1" ht="5.25" customHeight="1">
      <c r="B53" s="285"/>
      <c r="C53" s="288"/>
      <c r="D53" s="288"/>
      <c r="E53" s="288"/>
      <c r="F53" s="288"/>
      <c r="G53" s="288"/>
      <c r="H53" s="288"/>
      <c r="I53" s="288"/>
      <c r="J53" s="288"/>
      <c r="K53" s="287"/>
    </row>
    <row r="54" s="1" customFormat="1" ht="15" customHeight="1">
      <c r="B54" s="285"/>
      <c r="C54" s="289" t="s">
        <v>652</v>
      </c>
      <c r="D54" s="289"/>
      <c r="E54" s="289"/>
      <c r="F54" s="289"/>
      <c r="G54" s="289"/>
      <c r="H54" s="289"/>
      <c r="I54" s="289"/>
      <c r="J54" s="289"/>
      <c r="K54" s="287"/>
    </row>
    <row r="55" s="1" customFormat="1" ht="15" customHeight="1">
      <c r="B55" s="285"/>
      <c r="C55" s="289" t="s">
        <v>653</v>
      </c>
      <c r="D55" s="289"/>
      <c r="E55" s="289"/>
      <c r="F55" s="289"/>
      <c r="G55" s="289"/>
      <c r="H55" s="289"/>
      <c r="I55" s="289"/>
      <c r="J55" s="289"/>
      <c r="K55" s="287"/>
    </row>
    <row r="56" s="1" customFormat="1" ht="12.75" customHeight="1">
      <c r="B56" s="285"/>
      <c r="C56" s="289"/>
      <c r="D56" s="289"/>
      <c r="E56" s="289"/>
      <c r="F56" s="289"/>
      <c r="G56" s="289"/>
      <c r="H56" s="289"/>
      <c r="I56" s="289"/>
      <c r="J56" s="289"/>
      <c r="K56" s="287"/>
    </row>
    <row r="57" s="1" customFormat="1" ht="15" customHeight="1">
      <c r="B57" s="285"/>
      <c r="C57" s="289" t="s">
        <v>654</v>
      </c>
      <c r="D57" s="289"/>
      <c r="E57" s="289"/>
      <c r="F57" s="289"/>
      <c r="G57" s="289"/>
      <c r="H57" s="289"/>
      <c r="I57" s="289"/>
      <c r="J57" s="289"/>
      <c r="K57" s="287"/>
    </row>
    <row r="58" s="1" customFormat="1" ht="15" customHeight="1">
      <c r="B58" s="285"/>
      <c r="C58" s="291"/>
      <c r="D58" s="289" t="s">
        <v>655</v>
      </c>
      <c r="E58" s="289"/>
      <c r="F58" s="289"/>
      <c r="G58" s="289"/>
      <c r="H58" s="289"/>
      <c r="I58" s="289"/>
      <c r="J58" s="289"/>
      <c r="K58" s="287"/>
    </row>
    <row r="59" s="1" customFormat="1" ht="15" customHeight="1">
      <c r="B59" s="285"/>
      <c r="C59" s="291"/>
      <c r="D59" s="289" t="s">
        <v>656</v>
      </c>
      <c r="E59" s="289"/>
      <c r="F59" s="289"/>
      <c r="G59" s="289"/>
      <c r="H59" s="289"/>
      <c r="I59" s="289"/>
      <c r="J59" s="289"/>
      <c r="K59" s="287"/>
    </row>
    <row r="60" s="1" customFormat="1" ht="15" customHeight="1">
      <c r="B60" s="285"/>
      <c r="C60" s="291"/>
      <c r="D60" s="289" t="s">
        <v>657</v>
      </c>
      <c r="E60" s="289"/>
      <c r="F60" s="289"/>
      <c r="G60" s="289"/>
      <c r="H60" s="289"/>
      <c r="I60" s="289"/>
      <c r="J60" s="289"/>
      <c r="K60" s="287"/>
    </row>
    <row r="61" s="1" customFormat="1" ht="15" customHeight="1">
      <c r="B61" s="285"/>
      <c r="C61" s="291"/>
      <c r="D61" s="289" t="s">
        <v>658</v>
      </c>
      <c r="E61" s="289"/>
      <c r="F61" s="289"/>
      <c r="G61" s="289"/>
      <c r="H61" s="289"/>
      <c r="I61" s="289"/>
      <c r="J61" s="289"/>
      <c r="K61" s="287"/>
    </row>
    <row r="62" s="1" customFormat="1" ht="15" customHeight="1">
      <c r="B62" s="285"/>
      <c r="C62" s="291"/>
      <c r="D62" s="294" t="s">
        <v>659</v>
      </c>
      <c r="E62" s="294"/>
      <c r="F62" s="294"/>
      <c r="G62" s="294"/>
      <c r="H62" s="294"/>
      <c r="I62" s="294"/>
      <c r="J62" s="294"/>
      <c r="K62" s="287"/>
    </row>
    <row r="63" s="1" customFormat="1" ht="15" customHeight="1">
      <c r="B63" s="285"/>
      <c r="C63" s="291"/>
      <c r="D63" s="289" t="s">
        <v>660</v>
      </c>
      <c r="E63" s="289"/>
      <c r="F63" s="289"/>
      <c r="G63" s="289"/>
      <c r="H63" s="289"/>
      <c r="I63" s="289"/>
      <c r="J63" s="289"/>
      <c r="K63" s="287"/>
    </row>
    <row r="64" s="1" customFormat="1" ht="12.75" customHeight="1">
      <c r="B64" s="285"/>
      <c r="C64" s="291"/>
      <c r="D64" s="291"/>
      <c r="E64" s="295"/>
      <c r="F64" s="291"/>
      <c r="G64" s="291"/>
      <c r="H64" s="291"/>
      <c r="I64" s="291"/>
      <c r="J64" s="291"/>
      <c r="K64" s="287"/>
    </row>
    <row r="65" s="1" customFormat="1" ht="15" customHeight="1">
      <c r="B65" s="285"/>
      <c r="C65" s="291"/>
      <c r="D65" s="289" t="s">
        <v>661</v>
      </c>
      <c r="E65" s="289"/>
      <c r="F65" s="289"/>
      <c r="G65" s="289"/>
      <c r="H65" s="289"/>
      <c r="I65" s="289"/>
      <c r="J65" s="289"/>
      <c r="K65" s="287"/>
    </row>
    <row r="66" s="1" customFormat="1" ht="15" customHeight="1">
      <c r="B66" s="285"/>
      <c r="C66" s="291"/>
      <c r="D66" s="294" t="s">
        <v>662</v>
      </c>
      <c r="E66" s="294"/>
      <c r="F66" s="294"/>
      <c r="G66" s="294"/>
      <c r="H66" s="294"/>
      <c r="I66" s="294"/>
      <c r="J66" s="294"/>
      <c r="K66" s="287"/>
    </row>
    <row r="67" s="1" customFormat="1" ht="15" customHeight="1">
      <c r="B67" s="285"/>
      <c r="C67" s="291"/>
      <c r="D67" s="289" t="s">
        <v>663</v>
      </c>
      <c r="E67" s="289"/>
      <c r="F67" s="289"/>
      <c r="G67" s="289"/>
      <c r="H67" s="289"/>
      <c r="I67" s="289"/>
      <c r="J67" s="289"/>
      <c r="K67" s="287"/>
    </row>
    <row r="68" s="1" customFormat="1" ht="15" customHeight="1">
      <c r="B68" s="285"/>
      <c r="C68" s="291"/>
      <c r="D68" s="289" t="s">
        <v>664</v>
      </c>
      <c r="E68" s="289"/>
      <c r="F68" s="289"/>
      <c r="G68" s="289"/>
      <c r="H68" s="289"/>
      <c r="I68" s="289"/>
      <c r="J68" s="289"/>
      <c r="K68" s="287"/>
    </row>
    <row r="69" s="1" customFormat="1" ht="15" customHeight="1">
      <c r="B69" s="285"/>
      <c r="C69" s="291"/>
      <c r="D69" s="289" t="s">
        <v>665</v>
      </c>
      <c r="E69" s="289"/>
      <c r="F69" s="289"/>
      <c r="G69" s="289"/>
      <c r="H69" s="289"/>
      <c r="I69" s="289"/>
      <c r="J69" s="289"/>
      <c r="K69" s="287"/>
    </row>
    <row r="70" s="1" customFormat="1" ht="15" customHeight="1">
      <c r="B70" s="285"/>
      <c r="C70" s="291"/>
      <c r="D70" s="289" t="s">
        <v>666</v>
      </c>
      <c r="E70" s="289"/>
      <c r="F70" s="289"/>
      <c r="G70" s="289"/>
      <c r="H70" s="289"/>
      <c r="I70" s="289"/>
      <c r="J70" s="289"/>
      <c r="K70" s="287"/>
    </row>
    <row r="71" s="1" customFormat="1" ht="12.75" customHeight="1">
      <c r="B71" s="296"/>
      <c r="C71" s="297"/>
      <c r="D71" s="297"/>
      <c r="E71" s="297"/>
      <c r="F71" s="297"/>
      <c r="G71" s="297"/>
      <c r="H71" s="297"/>
      <c r="I71" s="297"/>
      <c r="J71" s="297"/>
      <c r="K71" s="298"/>
    </row>
    <row r="72" s="1" customFormat="1" ht="18.75" customHeight="1">
      <c r="B72" s="299"/>
      <c r="C72" s="299"/>
      <c r="D72" s="299"/>
      <c r="E72" s="299"/>
      <c r="F72" s="299"/>
      <c r="G72" s="299"/>
      <c r="H72" s="299"/>
      <c r="I72" s="299"/>
      <c r="J72" s="299"/>
      <c r="K72" s="300"/>
    </row>
    <row r="73" s="1" customFormat="1" ht="18.75" customHeight="1">
      <c r="B73" s="300"/>
      <c r="C73" s="300"/>
      <c r="D73" s="300"/>
      <c r="E73" s="300"/>
      <c r="F73" s="300"/>
      <c r="G73" s="300"/>
      <c r="H73" s="300"/>
      <c r="I73" s="300"/>
      <c r="J73" s="300"/>
      <c r="K73" s="300"/>
    </row>
    <row r="74" s="1" customFormat="1" ht="7.5" customHeight="1">
      <c r="B74" s="301"/>
      <c r="C74" s="302"/>
      <c r="D74" s="302"/>
      <c r="E74" s="302"/>
      <c r="F74" s="302"/>
      <c r="G74" s="302"/>
      <c r="H74" s="302"/>
      <c r="I74" s="302"/>
      <c r="J74" s="302"/>
      <c r="K74" s="303"/>
    </row>
    <row r="75" s="1" customFormat="1" ht="45" customHeight="1">
      <c r="B75" s="304"/>
      <c r="C75" s="305" t="s">
        <v>667</v>
      </c>
      <c r="D75" s="305"/>
      <c r="E75" s="305"/>
      <c r="F75" s="305"/>
      <c r="G75" s="305"/>
      <c r="H75" s="305"/>
      <c r="I75" s="305"/>
      <c r="J75" s="305"/>
      <c r="K75" s="306"/>
    </row>
    <row r="76" s="1" customFormat="1" ht="17.25" customHeight="1">
      <c r="B76" s="304"/>
      <c r="C76" s="307" t="s">
        <v>668</v>
      </c>
      <c r="D76" s="307"/>
      <c r="E76" s="307"/>
      <c r="F76" s="307" t="s">
        <v>669</v>
      </c>
      <c r="G76" s="308"/>
      <c r="H76" s="307" t="s">
        <v>52</v>
      </c>
      <c r="I76" s="307" t="s">
        <v>55</v>
      </c>
      <c r="J76" s="307" t="s">
        <v>670</v>
      </c>
      <c r="K76" s="306"/>
    </row>
    <row r="77" s="1" customFormat="1" ht="17.25" customHeight="1">
      <c r="B77" s="304"/>
      <c r="C77" s="309" t="s">
        <v>671</v>
      </c>
      <c r="D77" s="309"/>
      <c r="E77" s="309"/>
      <c r="F77" s="310" t="s">
        <v>672</v>
      </c>
      <c r="G77" s="311"/>
      <c r="H77" s="309"/>
      <c r="I77" s="309"/>
      <c r="J77" s="309" t="s">
        <v>673</v>
      </c>
      <c r="K77" s="306"/>
    </row>
    <row r="78" s="1" customFormat="1" ht="5.25" customHeight="1">
      <c r="B78" s="304"/>
      <c r="C78" s="312"/>
      <c r="D78" s="312"/>
      <c r="E78" s="312"/>
      <c r="F78" s="312"/>
      <c r="G78" s="313"/>
      <c r="H78" s="312"/>
      <c r="I78" s="312"/>
      <c r="J78" s="312"/>
      <c r="K78" s="306"/>
    </row>
    <row r="79" s="1" customFormat="1" ht="15" customHeight="1">
      <c r="B79" s="304"/>
      <c r="C79" s="292" t="s">
        <v>51</v>
      </c>
      <c r="D79" s="314"/>
      <c r="E79" s="314"/>
      <c r="F79" s="315" t="s">
        <v>674</v>
      </c>
      <c r="G79" s="316"/>
      <c r="H79" s="292" t="s">
        <v>675</v>
      </c>
      <c r="I79" s="292" t="s">
        <v>676</v>
      </c>
      <c r="J79" s="292">
        <v>20</v>
      </c>
      <c r="K79" s="306"/>
    </row>
    <row r="80" s="1" customFormat="1" ht="15" customHeight="1">
      <c r="B80" s="304"/>
      <c r="C80" s="292" t="s">
        <v>677</v>
      </c>
      <c r="D80" s="292"/>
      <c r="E80" s="292"/>
      <c r="F80" s="315" t="s">
        <v>674</v>
      </c>
      <c r="G80" s="316"/>
      <c r="H80" s="292" t="s">
        <v>678</v>
      </c>
      <c r="I80" s="292" t="s">
        <v>676</v>
      </c>
      <c r="J80" s="292">
        <v>120</v>
      </c>
      <c r="K80" s="306"/>
    </row>
    <row r="81" s="1" customFormat="1" ht="15" customHeight="1">
      <c r="B81" s="317"/>
      <c r="C81" s="292" t="s">
        <v>679</v>
      </c>
      <c r="D81" s="292"/>
      <c r="E81" s="292"/>
      <c r="F81" s="315" t="s">
        <v>680</v>
      </c>
      <c r="G81" s="316"/>
      <c r="H81" s="292" t="s">
        <v>681</v>
      </c>
      <c r="I81" s="292" t="s">
        <v>676</v>
      </c>
      <c r="J81" s="292">
        <v>50</v>
      </c>
      <c r="K81" s="306"/>
    </row>
    <row r="82" s="1" customFormat="1" ht="15" customHeight="1">
      <c r="B82" s="317"/>
      <c r="C82" s="292" t="s">
        <v>682</v>
      </c>
      <c r="D82" s="292"/>
      <c r="E82" s="292"/>
      <c r="F82" s="315" t="s">
        <v>674</v>
      </c>
      <c r="G82" s="316"/>
      <c r="H82" s="292" t="s">
        <v>683</v>
      </c>
      <c r="I82" s="292" t="s">
        <v>684</v>
      </c>
      <c r="J82" s="292"/>
      <c r="K82" s="306"/>
    </row>
    <row r="83" s="1" customFormat="1" ht="15" customHeight="1">
      <c r="B83" s="317"/>
      <c r="C83" s="318" t="s">
        <v>685</v>
      </c>
      <c r="D83" s="318"/>
      <c r="E83" s="318"/>
      <c r="F83" s="319" t="s">
        <v>680</v>
      </c>
      <c r="G83" s="318"/>
      <c r="H83" s="318" t="s">
        <v>686</v>
      </c>
      <c r="I83" s="318" t="s">
        <v>676</v>
      </c>
      <c r="J83" s="318">
        <v>15</v>
      </c>
      <c r="K83" s="306"/>
    </row>
    <row r="84" s="1" customFormat="1" ht="15" customHeight="1">
      <c r="B84" s="317"/>
      <c r="C84" s="318" t="s">
        <v>687</v>
      </c>
      <c r="D84" s="318"/>
      <c r="E84" s="318"/>
      <c r="F84" s="319" t="s">
        <v>680</v>
      </c>
      <c r="G84" s="318"/>
      <c r="H84" s="318" t="s">
        <v>688</v>
      </c>
      <c r="I84" s="318" t="s">
        <v>676</v>
      </c>
      <c r="J84" s="318">
        <v>15</v>
      </c>
      <c r="K84" s="306"/>
    </row>
    <row r="85" s="1" customFormat="1" ht="15" customHeight="1">
      <c r="B85" s="317"/>
      <c r="C85" s="318" t="s">
        <v>689</v>
      </c>
      <c r="D85" s="318"/>
      <c r="E85" s="318"/>
      <c r="F85" s="319" t="s">
        <v>680</v>
      </c>
      <c r="G85" s="318"/>
      <c r="H85" s="318" t="s">
        <v>690</v>
      </c>
      <c r="I85" s="318" t="s">
        <v>676</v>
      </c>
      <c r="J85" s="318">
        <v>20</v>
      </c>
      <c r="K85" s="306"/>
    </row>
    <row r="86" s="1" customFormat="1" ht="15" customHeight="1">
      <c r="B86" s="317"/>
      <c r="C86" s="318" t="s">
        <v>691</v>
      </c>
      <c r="D86" s="318"/>
      <c r="E86" s="318"/>
      <c r="F86" s="319" t="s">
        <v>680</v>
      </c>
      <c r="G86" s="318"/>
      <c r="H86" s="318" t="s">
        <v>692</v>
      </c>
      <c r="I86" s="318" t="s">
        <v>676</v>
      </c>
      <c r="J86" s="318">
        <v>20</v>
      </c>
      <c r="K86" s="306"/>
    </row>
    <row r="87" s="1" customFormat="1" ht="15" customHeight="1">
      <c r="B87" s="317"/>
      <c r="C87" s="292" t="s">
        <v>693</v>
      </c>
      <c r="D87" s="292"/>
      <c r="E87" s="292"/>
      <c r="F87" s="315" t="s">
        <v>680</v>
      </c>
      <c r="G87" s="316"/>
      <c r="H87" s="292" t="s">
        <v>694</v>
      </c>
      <c r="I87" s="292" t="s">
        <v>676</v>
      </c>
      <c r="J87" s="292">
        <v>50</v>
      </c>
      <c r="K87" s="306"/>
    </row>
    <row r="88" s="1" customFormat="1" ht="15" customHeight="1">
      <c r="B88" s="317"/>
      <c r="C88" s="292" t="s">
        <v>695</v>
      </c>
      <c r="D88" s="292"/>
      <c r="E88" s="292"/>
      <c r="F88" s="315" t="s">
        <v>680</v>
      </c>
      <c r="G88" s="316"/>
      <c r="H88" s="292" t="s">
        <v>696</v>
      </c>
      <c r="I88" s="292" t="s">
        <v>676</v>
      </c>
      <c r="J88" s="292">
        <v>20</v>
      </c>
      <c r="K88" s="306"/>
    </row>
    <row r="89" s="1" customFormat="1" ht="15" customHeight="1">
      <c r="B89" s="317"/>
      <c r="C89" s="292" t="s">
        <v>697</v>
      </c>
      <c r="D89" s="292"/>
      <c r="E89" s="292"/>
      <c r="F89" s="315" t="s">
        <v>680</v>
      </c>
      <c r="G89" s="316"/>
      <c r="H89" s="292" t="s">
        <v>698</v>
      </c>
      <c r="I89" s="292" t="s">
        <v>676</v>
      </c>
      <c r="J89" s="292">
        <v>20</v>
      </c>
      <c r="K89" s="306"/>
    </row>
    <row r="90" s="1" customFormat="1" ht="15" customHeight="1">
      <c r="B90" s="317"/>
      <c r="C90" s="292" t="s">
        <v>699</v>
      </c>
      <c r="D90" s="292"/>
      <c r="E90" s="292"/>
      <c r="F90" s="315" t="s">
        <v>680</v>
      </c>
      <c r="G90" s="316"/>
      <c r="H90" s="292" t="s">
        <v>700</v>
      </c>
      <c r="I90" s="292" t="s">
        <v>676</v>
      </c>
      <c r="J90" s="292">
        <v>50</v>
      </c>
      <c r="K90" s="306"/>
    </row>
    <row r="91" s="1" customFormat="1" ht="15" customHeight="1">
      <c r="B91" s="317"/>
      <c r="C91" s="292" t="s">
        <v>701</v>
      </c>
      <c r="D91" s="292"/>
      <c r="E91" s="292"/>
      <c r="F91" s="315" t="s">
        <v>680</v>
      </c>
      <c r="G91" s="316"/>
      <c r="H91" s="292" t="s">
        <v>701</v>
      </c>
      <c r="I91" s="292" t="s">
        <v>676</v>
      </c>
      <c r="J91" s="292">
        <v>50</v>
      </c>
      <c r="K91" s="306"/>
    </row>
    <row r="92" s="1" customFormat="1" ht="15" customHeight="1">
      <c r="B92" s="317"/>
      <c r="C92" s="292" t="s">
        <v>702</v>
      </c>
      <c r="D92" s="292"/>
      <c r="E92" s="292"/>
      <c r="F92" s="315" t="s">
        <v>680</v>
      </c>
      <c r="G92" s="316"/>
      <c r="H92" s="292" t="s">
        <v>703</v>
      </c>
      <c r="I92" s="292" t="s">
        <v>676</v>
      </c>
      <c r="J92" s="292">
        <v>255</v>
      </c>
      <c r="K92" s="306"/>
    </row>
    <row r="93" s="1" customFormat="1" ht="15" customHeight="1">
      <c r="B93" s="317"/>
      <c r="C93" s="292" t="s">
        <v>704</v>
      </c>
      <c r="D93" s="292"/>
      <c r="E93" s="292"/>
      <c r="F93" s="315" t="s">
        <v>674</v>
      </c>
      <c r="G93" s="316"/>
      <c r="H93" s="292" t="s">
        <v>705</v>
      </c>
      <c r="I93" s="292" t="s">
        <v>706</v>
      </c>
      <c r="J93" s="292"/>
      <c r="K93" s="306"/>
    </row>
    <row r="94" s="1" customFormat="1" ht="15" customHeight="1">
      <c r="B94" s="317"/>
      <c r="C94" s="292" t="s">
        <v>707</v>
      </c>
      <c r="D94" s="292"/>
      <c r="E94" s="292"/>
      <c r="F94" s="315" t="s">
        <v>674</v>
      </c>
      <c r="G94" s="316"/>
      <c r="H94" s="292" t="s">
        <v>708</v>
      </c>
      <c r="I94" s="292" t="s">
        <v>709</v>
      </c>
      <c r="J94" s="292"/>
      <c r="K94" s="306"/>
    </row>
    <row r="95" s="1" customFormat="1" ht="15" customHeight="1">
      <c r="B95" s="317"/>
      <c r="C95" s="292" t="s">
        <v>710</v>
      </c>
      <c r="D95" s="292"/>
      <c r="E95" s="292"/>
      <c r="F95" s="315" t="s">
        <v>674</v>
      </c>
      <c r="G95" s="316"/>
      <c r="H95" s="292" t="s">
        <v>710</v>
      </c>
      <c r="I95" s="292" t="s">
        <v>709</v>
      </c>
      <c r="J95" s="292"/>
      <c r="K95" s="306"/>
    </row>
    <row r="96" s="1" customFormat="1" ht="15" customHeight="1">
      <c r="B96" s="317"/>
      <c r="C96" s="292" t="s">
        <v>36</v>
      </c>
      <c r="D96" s="292"/>
      <c r="E96" s="292"/>
      <c r="F96" s="315" t="s">
        <v>674</v>
      </c>
      <c r="G96" s="316"/>
      <c r="H96" s="292" t="s">
        <v>711</v>
      </c>
      <c r="I96" s="292" t="s">
        <v>709</v>
      </c>
      <c r="J96" s="292"/>
      <c r="K96" s="306"/>
    </row>
    <row r="97" s="1" customFormat="1" ht="15" customHeight="1">
      <c r="B97" s="317"/>
      <c r="C97" s="292" t="s">
        <v>46</v>
      </c>
      <c r="D97" s="292"/>
      <c r="E97" s="292"/>
      <c r="F97" s="315" t="s">
        <v>674</v>
      </c>
      <c r="G97" s="316"/>
      <c r="H97" s="292" t="s">
        <v>712</v>
      </c>
      <c r="I97" s="292" t="s">
        <v>709</v>
      </c>
      <c r="J97" s="292"/>
      <c r="K97" s="306"/>
    </row>
    <row r="98" s="1" customFormat="1" ht="15" customHeight="1">
      <c r="B98" s="320"/>
      <c r="C98" s="321"/>
      <c r="D98" s="321"/>
      <c r="E98" s="321"/>
      <c r="F98" s="321"/>
      <c r="G98" s="321"/>
      <c r="H98" s="321"/>
      <c r="I98" s="321"/>
      <c r="J98" s="321"/>
      <c r="K98" s="322"/>
    </row>
    <row r="99" s="1" customFormat="1" ht="18.75" customHeight="1">
      <c r="B99" s="323"/>
      <c r="C99" s="324"/>
      <c r="D99" s="324"/>
      <c r="E99" s="324"/>
      <c r="F99" s="324"/>
      <c r="G99" s="324"/>
      <c r="H99" s="324"/>
      <c r="I99" s="324"/>
      <c r="J99" s="324"/>
      <c r="K99" s="323"/>
    </row>
    <row r="100" s="1" customFormat="1" ht="18.75" customHeight="1"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</row>
    <row r="101" s="1" customFormat="1" ht="7.5" customHeight="1">
      <c r="B101" s="301"/>
      <c r="C101" s="302"/>
      <c r="D101" s="302"/>
      <c r="E101" s="302"/>
      <c r="F101" s="302"/>
      <c r="G101" s="302"/>
      <c r="H101" s="302"/>
      <c r="I101" s="302"/>
      <c r="J101" s="302"/>
      <c r="K101" s="303"/>
    </row>
    <row r="102" s="1" customFormat="1" ht="45" customHeight="1">
      <c r="B102" s="304"/>
      <c r="C102" s="305" t="s">
        <v>713</v>
      </c>
      <c r="D102" s="305"/>
      <c r="E102" s="305"/>
      <c r="F102" s="305"/>
      <c r="G102" s="305"/>
      <c r="H102" s="305"/>
      <c r="I102" s="305"/>
      <c r="J102" s="305"/>
      <c r="K102" s="306"/>
    </row>
    <row r="103" s="1" customFormat="1" ht="17.25" customHeight="1">
      <c r="B103" s="304"/>
      <c r="C103" s="307" t="s">
        <v>668</v>
      </c>
      <c r="D103" s="307"/>
      <c r="E103" s="307"/>
      <c r="F103" s="307" t="s">
        <v>669</v>
      </c>
      <c r="G103" s="308"/>
      <c r="H103" s="307" t="s">
        <v>52</v>
      </c>
      <c r="I103" s="307" t="s">
        <v>55</v>
      </c>
      <c r="J103" s="307" t="s">
        <v>670</v>
      </c>
      <c r="K103" s="306"/>
    </row>
    <row r="104" s="1" customFormat="1" ht="17.25" customHeight="1">
      <c r="B104" s="304"/>
      <c r="C104" s="309" t="s">
        <v>671</v>
      </c>
      <c r="D104" s="309"/>
      <c r="E104" s="309"/>
      <c r="F104" s="310" t="s">
        <v>672</v>
      </c>
      <c r="G104" s="311"/>
      <c r="H104" s="309"/>
      <c r="I104" s="309"/>
      <c r="J104" s="309" t="s">
        <v>673</v>
      </c>
      <c r="K104" s="306"/>
    </row>
    <row r="105" s="1" customFormat="1" ht="5.25" customHeight="1">
      <c r="B105" s="304"/>
      <c r="C105" s="307"/>
      <c r="D105" s="307"/>
      <c r="E105" s="307"/>
      <c r="F105" s="307"/>
      <c r="G105" s="325"/>
      <c r="H105" s="307"/>
      <c r="I105" s="307"/>
      <c r="J105" s="307"/>
      <c r="K105" s="306"/>
    </row>
    <row r="106" s="1" customFormat="1" ht="15" customHeight="1">
      <c r="B106" s="304"/>
      <c r="C106" s="292" t="s">
        <v>51</v>
      </c>
      <c r="D106" s="314"/>
      <c r="E106" s="314"/>
      <c r="F106" s="315" t="s">
        <v>674</v>
      </c>
      <c r="G106" s="292"/>
      <c r="H106" s="292" t="s">
        <v>714</v>
      </c>
      <c r="I106" s="292" t="s">
        <v>676</v>
      </c>
      <c r="J106" s="292">
        <v>20</v>
      </c>
      <c r="K106" s="306"/>
    </row>
    <row r="107" s="1" customFormat="1" ht="15" customHeight="1">
      <c r="B107" s="304"/>
      <c r="C107" s="292" t="s">
        <v>677</v>
      </c>
      <c r="D107" s="292"/>
      <c r="E107" s="292"/>
      <c r="F107" s="315" t="s">
        <v>674</v>
      </c>
      <c r="G107" s="292"/>
      <c r="H107" s="292" t="s">
        <v>714</v>
      </c>
      <c r="I107" s="292" t="s">
        <v>676</v>
      </c>
      <c r="J107" s="292">
        <v>120</v>
      </c>
      <c r="K107" s="306"/>
    </row>
    <row r="108" s="1" customFormat="1" ht="15" customHeight="1">
      <c r="B108" s="317"/>
      <c r="C108" s="292" t="s">
        <v>679</v>
      </c>
      <c r="D108" s="292"/>
      <c r="E108" s="292"/>
      <c r="F108" s="315" t="s">
        <v>680</v>
      </c>
      <c r="G108" s="292"/>
      <c r="H108" s="292" t="s">
        <v>714</v>
      </c>
      <c r="I108" s="292" t="s">
        <v>676</v>
      </c>
      <c r="J108" s="292">
        <v>50</v>
      </c>
      <c r="K108" s="306"/>
    </row>
    <row r="109" s="1" customFormat="1" ht="15" customHeight="1">
      <c r="B109" s="317"/>
      <c r="C109" s="292" t="s">
        <v>682</v>
      </c>
      <c r="D109" s="292"/>
      <c r="E109" s="292"/>
      <c r="F109" s="315" t="s">
        <v>674</v>
      </c>
      <c r="G109" s="292"/>
      <c r="H109" s="292" t="s">
        <v>714</v>
      </c>
      <c r="I109" s="292" t="s">
        <v>684</v>
      </c>
      <c r="J109" s="292"/>
      <c r="K109" s="306"/>
    </row>
    <row r="110" s="1" customFormat="1" ht="15" customHeight="1">
      <c r="B110" s="317"/>
      <c r="C110" s="292" t="s">
        <v>693</v>
      </c>
      <c r="D110" s="292"/>
      <c r="E110" s="292"/>
      <c r="F110" s="315" t="s">
        <v>680</v>
      </c>
      <c r="G110" s="292"/>
      <c r="H110" s="292" t="s">
        <v>714</v>
      </c>
      <c r="I110" s="292" t="s">
        <v>676</v>
      </c>
      <c r="J110" s="292">
        <v>50</v>
      </c>
      <c r="K110" s="306"/>
    </row>
    <row r="111" s="1" customFormat="1" ht="15" customHeight="1">
      <c r="B111" s="317"/>
      <c r="C111" s="292" t="s">
        <v>701</v>
      </c>
      <c r="D111" s="292"/>
      <c r="E111" s="292"/>
      <c r="F111" s="315" t="s">
        <v>680</v>
      </c>
      <c r="G111" s="292"/>
      <c r="H111" s="292" t="s">
        <v>714</v>
      </c>
      <c r="I111" s="292" t="s">
        <v>676</v>
      </c>
      <c r="J111" s="292">
        <v>50</v>
      </c>
      <c r="K111" s="306"/>
    </row>
    <row r="112" s="1" customFormat="1" ht="15" customHeight="1">
      <c r="B112" s="317"/>
      <c r="C112" s="292" t="s">
        <v>699</v>
      </c>
      <c r="D112" s="292"/>
      <c r="E112" s="292"/>
      <c r="F112" s="315" t="s">
        <v>680</v>
      </c>
      <c r="G112" s="292"/>
      <c r="H112" s="292" t="s">
        <v>714</v>
      </c>
      <c r="I112" s="292" t="s">
        <v>676</v>
      </c>
      <c r="J112" s="292">
        <v>50</v>
      </c>
      <c r="K112" s="306"/>
    </row>
    <row r="113" s="1" customFormat="1" ht="15" customHeight="1">
      <c r="B113" s="317"/>
      <c r="C113" s="292" t="s">
        <v>51</v>
      </c>
      <c r="D113" s="292"/>
      <c r="E113" s="292"/>
      <c r="F113" s="315" t="s">
        <v>674</v>
      </c>
      <c r="G113" s="292"/>
      <c r="H113" s="292" t="s">
        <v>715</v>
      </c>
      <c r="I113" s="292" t="s">
        <v>676</v>
      </c>
      <c r="J113" s="292">
        <v>20</v>
      </c>
      <c r="K113" s="306"/>
    </row>
    <row r="114" s="1" customFormat="1" ht="15" customHeight="1">
      <c r="B114" s="317"/>
      <c r="C114" s="292" t="s">
        <v>716</v>
      </c>
      <c r="D114" s="292"/>
      <c r="E114" s="292"/>
      <c r="F114" s="315" t="s">
        <v>674</v>
      </c>
      <c r="G114" s="292"/>
      <c r="H114" s="292" t="s">
        <v>717</v>
      </c>
      <c r="I114" s="292" t="s">
        <v>676</v>
      </c>
      <c r="J114" s="292">
        <v>120</v>
      </c>
      <c r="K114" s="306"/>
    </row>
    <row r="115" s="1" customFormat="1" ht="15" customHeight="1">
      <c r="B115" s="317"/>
      <c r="C115" s="292" t="s">
        <v>36</v>
      </c>
      <c r="D115" s="292"/>
      <c r="E115" s="292"/>
      <c r="F115" s="315" t="s">
        <v>674</v>
      </c>
      <c r="G115" s="292"/>
      <c r="H115" s="292" t="s">
        <v>718</v>
      </c>
      <c r="I115" s="292" t="s">
        <v>709</v>
      </c>
      <c r="J115" s="292"/>
      <c r="K115" s="306"/>
    </row>
    <row r="116" s="1" customFormat="1" ht="15" customHeight="1">
      <c r="B116" s="317"/>
      <c r="C116" s="292" t="s">
        <v>46</v>
      </c>
      <c r="D116" s="292"/>
      <c r="E116" s="292"/>
      <c r="F116" s="315" t="s">
        <v>674</v>
      </c>
      <c r="G116" s="292"/>
      <c r="H116" s="292" t="s">
        <v>719</v>
      </c>
      <c r="I116" s="292" t="s">
        <v>709</v>
      </c>
      <c r="J116" s="292"/>
      <c r="K116" s="306"/>
    </row>
    <row r="117" s="1" customFormat="1" ht="15" customHeight="1">
      <c r="B117" s="317"/>
      <c r="C117" s="292" t="s">
        <v>55</v>
      </c>
      <c r="D117" s="292"/>
      <c r="E117" s="292"/>
      <c r="F117" s="315" t="s">
        <v>674</v>
      </c>
      <c r="G117" s="292"/>
      <c r="H117" s="292" t="s">
        <v>720</v>
      </c>
      <c r="I117" s="292" t="s">
        <v>721</v>
      </c>
      <c r="J117" s="292"/>
      <c r="K117" s="306"/>
    </row>
    <row r="118" s="1" customFormat="1" ht="15" customHeight="1">
      <c r="B118" s="320"/>
      <c r="C118" s="326"/>
      <c r="D118" s="326"/>
      <c r="E118" s="326"/>
      <c r="F118" s="326"/>
      <c r="G118" s="326"/>
      <c r="H118" s="326"/>
      <c r="I118" s="326"/>
      <c r="J118" s="326"/>
      <c r="K118" s="322"/>
    </row>
    <row r="119" s="1" customFormat="1" ht="18.75" customHeight="1">
      <c r="B119" s="327"/>
      <c r="C119" s="328"/>
      <c r="D119" s="328"/>
      <c r="E119" s="328"/>
      <c r="F119" s="329"/>
      <c r="G119" s="328"/>
      <c r="H119" s="328"/>
      <c r="I119" s="328"/>
      <c r="J119" s="328"/>
      <c r="K119" s="327"/>
    </row>
    <row r="120" s="1" customFormat="1" ht="18.75" customHeight="1"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</row>
    <row r="121" s="1" customFormat="1" ht="7.5" customHeight="1">
      <c r="B121" s="330"/>
      <c r="C121" s="331"/>
      <c r="D121" s="331"/>
      <c r="E121" s="331"/>
      <c r="F121" s="331"/>
      <c r="G121" s="331"/>
      <c r="H121" s="331"/>
      <c r="I121" s="331"/>
      <c r="J121" s="331"/>
      <c r="K121" s="332"/>
    </row>
    <row r="122" s="1" customFormat="1" ht="45" customHeight="1">
      <c r="B122" s="333"/>
      <c r="C122" s="283" t="s">
        <v>722</v>
      </c>
      <c r="D122" s="283"/>
      <c r="E122" s="283"/>
      <c r="F122" s="283"/>
      <c r="G122" s="283"/>
      <c r="H122" s="283"/>
      <c r="I122" s="283"/>
      <c r="J122" s="283"/>
      <c r="K122" s="334"/>
    </row>
    <row r="123" s="1" customFormat="1" ht="17.25" customHeight="1">
      <c r="B123" s="335"/>
      <c r="C123" s="307" t="s">
        <v>668</v>
      </c>
      <c r="D123" s="307"/>
      <c r="E123" s="307"/>
      <c r="F123" s="307" t="s">
        <v>669</v>
      </c>
      <c r="G123" s="308"/>
      <c r="H123" s="307" t="s">
        <v>52</v>
      </c>
      <c r="I123" s="307" t="s">
        <v>55</v>
      </c>
      <c r="J123" s="307" t="s">
        <v>670</v>
      </c>
      <c r="K123" s="336"/>
    </row>
    <row r="124" s="1" customFormat="1" ht="17.25" customHeight="1">
      <c r="B124" s="335"/>
      <c r="C124" s="309" t="s">
        <v>671</v>
      </c>
      <c r="D124" s="309"/>
      <c r="E124" s="309"/>
      <c r="F124" s="310" t="s">
        <v>672</v>
      </c>
      <c r="G124" s="311"/>
      <c r="H124" s="309"/>
      <c r="I124" s="309"/>
      <c r="J124" s="309" t="s">
        <v>673</v>
      </c>
      <c r="K124" s="336"/>
    </row>
    <row r="125" s="1" customFormat="1" ht="5.25" customHeight="1">
      <c r="B125" s="337"/>
      <c r="C125" s="312"/>
      <c r="D125" s="312"/>
      <c r="E125" s="312"/>
      <c r="F125" s="312"/>
      <c r="G125" s="338"/>
      <c r="H125" s="312"/>
      <c r="I125" s="312"/>
      <c r="J125" s="312"/>
      <c r="K125" s="339"/>
    </row>
    <row r="126" s="1" customFormat="1" ht="15" customHeight="1">
      <c r="B126" s="337"/>
      <c r="C126" s="292" t="s">
        <v>677</v>
      </c>
      <c r="D126" s="314"/>
      <c r="E126" s="314"/>
      <c r="F126" s="315" t="s">
        <v>674</v>
      </c>
      <c r="G126" s="292"/>
      <c r="H126" s="292" t="s">
        <v>714</v>
      </c>
      <c r="I126" s="292" t="s">
        <v>676</v>
      </c>
      <c r="J126" s="292">
        <v>120</v>
      </c>
      <c r="K126" s="340"/>
    </row>
    <row r="127" s="1" customFormat="1" ht="15" customHeight="1">
      <c r="B127" s="337"/>
      <c r="C127" s="292" t="s">
        <v>723</v>
      </c>
      <c r="D127" s="292"/>
      <c r="E127" s="292"/>
      <c r="F127" s="315" t="s">
        <v>674</v>
      </c>
      <c r="G127" s="292"/>
      <c r="H127" s="292" t="s">
        <v>724</v>
      </c>
      <c r="I127" s="292" t="s">
        <v>676</v>
      </c>
      <c r="J127" s="292" t="s">
        <v>725</v>
      </c>
      <c r="K127" s="340"/>
    </row>
    <row r="128" s="1" customFormat="1" ht="15" customHeight="1">
      <c r="B128" s="337"/>
      <c r="C128" s="292" t="s">
        <v>622</v>
      </c>
      <c r="D128" s="292"/>
      <c r="E128" s="292"/>
      <c r="F128" s="315" t="s">
        <v>674</v>
      </c>
      <c r="G128" s="292"/>
      <c r="H128" s="292" t="s">
        <v>726</v>
      </c>
      <c r="I128" s="292" t="s">
        <v>676</v>
      </c>
      <c r="J128" s="292" t="s">
        <v>725</v>
      </c>
      <c r="K128" s="340"/>
    </row>
    <row r="129" s="1" customFormat="1" ht="15" customHeight="1">
      <c r="B129" s="337"/>
      <c r="C129" s="292" t="s">
        <v>685</v>
      </c>
      <c r="D129" s="292"/>
      <c r="E129" s="292"/>
      <c r="F129" s="315" t="s">
        <v>680</v>
      </c>
      <c r="G129" s="292"/>
      <c r="H129" s="292" t="s">
        <v>686</v>
      </c>
      <c r="I129" s="292" t="s">
        <v>676</v>
      </c>
      <c r="J129" s="292">
        <v>15</v>
      </c>
      <c r="K129" s="340"/>
    </row>
    <row r="130" s="1" customFormat="1" ht="15" customHeight="1">
      <c r="B130" s="337"/>
      <c r="C130" s="318" t="s">
        <v>687</v>
      </c>
      <c r="D130" s="318"/>
      <c r="E130" s="318"/>
      <c r="F130" s="319" t="s">
        <v>680</v>
      </c>
      <c r="G130" s="318"/>
      <c r="H130" s="318" t="s">
        <v>688</v>
      </c>
      <c r="I130" s="318" t="s">
        <v>676</v>
      </c>
      <c r="J130" s="318">
        <v>15</v>
      </c>
      <c r="K130" s="340"/>
    </row>
    <row r="131" s="1" customFormat="1" ht="15" customHeight="1">
      <c r="B131" s="337"/>
      <c r="C131" s="318" t="s">
        <v>689</v>
      </c>
      <c r="D131" s="318"/>
      <c r="E131" s="318"/>
      <c r="F131" s="319" t="s">
        <v>680</v>
      </c>
      <c r="G131" s="318"/>
      <c r="H131" s="318" t="s">
        <v>690</v>
      </c>
      <c r="I131" s="318" t="s">
        <v>676</v>
      </c>
      <c r="J131" s="318">
        <v>20</v>
      </c>
      <c r="K131" s="340"/>
    </row>
    <row r="132" s="1" customFormat="1" ht="15" customHeight="1">
      <c r="B132" s="337"/>
      <c r="C132" s="318" t="s">
        <v>691</v>
      </c>
      <c r="D132" s="318"/>
      <c r="E132" s="318"/>
      <c r="F132" s="319" t="s">
        <v>680</v>
      </c>
      <c r="G132" s="318"/>
      <c r="H132" s="318" t="s">
        <v>692</v>
      </c>
      <c r="I132" s="318" t="s">
        <v>676</v>
      </c>
      <c r="J132" s="318">
        <v>20</v>
      </c>
      <c r="K132" s="340"/>
    </row>
    <row r="133" s="1" customFormat="1" ht="15" customHeight="1">
      <c r="B133" s="337"/>
      <c r="C133" s="292" t="s">
        <v>679</v>
      </c>
      <c r="D133" s="292"/>
      <c r="E133" s="292"/>
      <c r="F133" s="315" t="s">
        <v>680</v>
      </c>
      <c r="G133" s="292"/>
      <c r="H133" s="292" t="s">
        <v>714</v>
      </c>
      <c r="I133" s="292" t="s">
        <v>676</v>
      </c>
      <c r="J133" s="292">
        <v>50</v>
      </c>
      <c r="K133" s="340"/>
    </row>
    <row r="134" s="1" customFormat="1" ht="15" customHeight="1">
      <c r="B134" s="337"/>
      <c r="C134" s="292" t="s">
        <v>693</v>
      </c>
      <c r="D134" s="292"/>
      <c r="E134" s="292"/>
      <c r="F134" s="315" t="s">
        <v>680</v>
      </c>
      <c r="G134" s="292"/>
      <c r="H134" s="292" t="s">
        <v>714</v>
      </c>
      <c r="I134" s="292" t="s">
        <v>676</v>
      </c>
      <c r="J134" s="292">
        <v>50</v>
      </c>
      <c r="K134" s="340"/>
    </row>
    <row r="135" s="1" customFormat="1" ht="15" customHeight="1">
      <c r="B135" s="337"/>
      <c r="C135" s="292" t="s">
        <v>699</v>
      </c>
      <c r="D135" s="292"/>
      <c r="E135" s="292"/>
      <c r="F135" s="315" t="s">
        <v>680</v>
      </c>
      <c r="G135" s="292"/>
      <c r="H135" s="292" t="s">
        <v>714</v>
      </c>
      <c r="I135" s="292" t="s">
        <v>676</v>
      </c>
      <c r="J135" s="292">
        <v>50</v>
      </c>
      <c r="K135" s="340"/>
    </row>
    <row r="136" s="1" customFormat="1" ht="15" customHeight="1">
      <c r="B136" s="337"/>
      <c r="C136" s="292" t="s">
        <v>701</v>
      </c>
      <c r="D136" s="292"/>
      <c r="E136" s="292"/>
      <c r="F136" s="315" t="s">
        <v>680</v>
      </c>
      <c r="G136" s="292"/>
      <c r="H136" s="292" t="s">
        <v>714</v>
      </c>
      <c r="I136" s="292" t="s">
        <v>676</v>
      </c>
      <c r="J136" s="292">
        <v>50</v>
      </c>
      <c r="K136" s="340"/>
    </row>
    <row r="137" s="1" customFormat="1" ht="15" customHeight="1">
      <c r="B137" s="337"/>
      <c r="C137" s="292" t="s">
        <v>702</v>
      </c>
      <c r="D137" s="292"/>
      <c r="E137" s="292"/>
      <c r="F137" s="315" t="s">
        <v>680</v>
      </c>
      <c r="G137" s="292"/>
      <c r="H137" s="292" t="s">
        <v>727</v>
      </c>
      <c r="I137" s="292" t="s">
        <v>676</v>
      </c>
      <c r="J137" s="292">
        <v>255</v>
      </c>
      <c r="K137" s="340"/>
    </row>
    <row r="138" s="1" customFormat="1" ht="15" customHeight="1">
      <c r="B138" s="337"/>
      <c r="C138" s="292" t="s">
        <v>704</v>
      </c>
      <c r="D138" s="292"/>
      <c r="E138" s="292"/>
      <c r="F138" s="315" t="s">
        <v>674</v>
      </c>
      <c r="G138" s="292"/>
      <c r="H138" s="292" t="s">
        <v>728</v>
      </c>
      <c r="I138" s="292" t="s">
        <v>706</v>
      </c>
      <c r="J138" s="292"/>
      <c r="K138" s="340"/>
    </row>
    <row r="139" s="1" customFormat="1" ht="15" customHeight="1">
      <c r="B139" s="337"/>
      <c r="C139" s="292" t="s">
        <v>707</v>
      </c>
      <c r="D139" s="292"/>
      <c r="E139" s="292"/>
      <c r="F139" s="315" t="s">
        <v>674</v>
      </c>
      <c r="G139" s="292"/>
      <c r="H139" s="292" t="s">
        <v>729</v>
      </c>
      <c r="I139" s="292" t="s">
        <v>709</v>
      </c>
      <c r="J139" s="292"/>
      <c r="K139" s="340"/>
    </row>
    <row r="140" s="1" customFormat="1" ht="15" customHeight="1">
      <c r="B140" s="337"/>
      <c r="C140" s="292" t="s">
        <v>710</v>
      </c>
      <c r="D140" s="292"/>
      <c r="E140" s="292"/>
      <c r="F140" s="315" t="s">
        <v>674</v>
      </c>
      <c r="G140" s="292"/>
      <c r="H140" s="292" t="s">
        <v>710</v>
      </c>
      <c r="I140" s="292" t="s">
        <v>709</v>
      </c>
      <c r="J140" s="292"/>
      <c r="K140" s="340"/>
    </row>
    <row r="141" s="1" customFormat="1" ht="15" customHeight="1">
      <c r="B141" s="337"/>
      <c r="C141" s="292" t="s">
        <v>36</v>
      </c>
      <c r="D141" s="292"/>
      <c r="E141" s="292"/>
      <c r="F141" s="315" t="s">
        <v>674</v>
      </c>
      <c r="G141" s="292"/>
      <c r="H141" s="292" t="s">
        <v>730</v>
      </c>
      <c r="I141" s="292" t="s">
        <v>709</v>
      </c>
      <c r="J141" s="292"/>
      <c r="K141" s="340"/>
    </row>
    <row r="142" s="1" customFormat="1" ht="15" customHeight="1">
      <c r="B142" s="337"/>
      <c r="C142" s="292" t="s">
        <v>731</v>
      </c>
      <c r="D142" s="292"/>
      <c r="E142" s="292"/>
      <c r="F142" s="315" t="s">
        <v>674</v>
      </c>
      <c r="G142" s="292"/>
      <c r="H142" s="292" t="s">
        <v>732</v>
      </c>
      <c r="I142" s="292" t="s">
        <v>709</v>
      </c>
      <c r="J142" s="292"/>
      <c r="K142" s="340"/>
    </row>
    <row r="143" s="1" customFormat="1" ht="15" customHeight="1">
      <c r="B143" s="341"/>
      <c r="C143" s="342"/>
      <c r="D143" s="342"/>
      <c r="E143" s="342"/>
      <c r="F143" s="342"/>
      <c r="G143" s="342"/>
      <c r="H143" s="342"/>
      <c r="I143" s="342"/>
      <c r="J143" s="342"/>
      <c r="K143" s="343"/>
    </row>
    <row r="144" s="1" customFormat="1" ht="18.75" customHeight="1">
      <c r="B144" s="328"/>
      <c r="C144" s="328"/>
      <c r="D144" s="328"/>
      <c r="E144" s="328"/>
      <c r="F144" s="329"/>
      <c r="G144" s="328"/>
      <c r="H144" s="328"/>
      <c r="I144" s="328"/>
      <c r="J144" s="328"/>
      <c r="K144" s="328"/>
    </row>
    <row r="145" s="1" customFormat="1" ht="18.75" customHeight="1"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</row>
    <row r="146" s="1" customFormat="1" ht="7.5" customHeight="1">
      <c r="B146" s="301"/>
      <c r="C146" s="302"/>
      <c r="D146" s="302"/>
      <c r="E146" s="302"/>
      <c r="F146" s="302"/>
      <c r="G146" s="302"/>
      <c r="H146" s="302"/>
      <c r="I146" s="302"/>
      <c r="J146" s="302"/>
      <c r="K146" s="303"/>
    </row>
    <row r="147" s="1" customFormat="1" ht="45" customHeight="1">
      <c r="B147" s="304"/>
      <c r="C147" s="305" t="s">
        <v>733</v>
      </c>
      <c r="D147" s="305"/>
      <c r="E147" s="305"/>
      <c r="F147" s="305"/>
      <c r="G147" s="305"/>
      <c r="H147" s="305"/>
      <c r="I147" s="305"/>
      <c r="J147" s="305"/>
      <c r="K147" s="306"/>
    </row>
    <row r="148" s="1" customFormat="1" ht="17.25" customHeight="1">
      <c r="B148" s="304"/>
      <c r="C148" s="307" t="s">
        <v>668</v>
      </c>
      <c r="D148" s="307"/>
      <c r="E148" s="307"/>
      <c r="F148" s="307" t="s">
        <v>669</v>
      </c>
      <c r="G148" s="308"/>
      <c r="H148" s="307" t="s">
        <v>52</v>
      </c>
      <c r="I148" s="307" t="s">
        <v>55</v>
      </c>
      <c r="J148" s="307" t="s">
        <v>670</v>
      </c>
      <c r="K148" s="306"/>
    </row>
    <row r="149" s="1" customFormat="1" ht="17.25" customHeight="1">
      <c r="B149" s="304"/>
      <c r="C149" s="309" t="s">
        <v>671</v>
      </c>
      <c r="D149" s="309"/>
      <c r="E149" s="309"/>
      <c r="F149" s="310" t="s">
        <v>672</v>
      </c>
      <c r="G149" s="311"/>
      <c r="H149" s="309"/>
      <c r="I149" s="309"/>
      <c r="J149" s="309" t="s">
        <v>673</v>
      </c>
      <c r="K149" s="306"/>
    </row>
    <row r="150" s="1" customFormat="1" ht="5.25" customHeight="1">
      <c r="B150" s="317"/>
      <c r="C150" s="312"/>
      <c r="D150" s="312"/>
      <c r="E150" s="312"/>
      <c r="F150" s="312"/>
      <c r="G150" s="313"/>
      <c r="H150" s="312"/>
      <c r="I150" s="312"/>
      <c r="J150" s="312"/>
      <c r="K150" s="340"/>
    </row>
    <row r="151" s="1" customFormat="1" ht="15" customHeight="1">
      <c r="B151" s="317"/>
      <c r="C151" s="344" t="s">
        <v>677</v>
      </c>
      <c r="D151" s="292"/>
      <c r="E151" s="292"/>
      <c r="F151" s="345" t="s">
        <v>674</v>
      </c>
      <c r="G151" s="292"/>
      <c r="H151" s="344" t="s">
        <v>714</v>
      </c>
      <c r="I151" s="344" t="s">
        <v>676</v>
      </c>
      <c r="J151" s="344">
        <v>120</v>
      </c>
      <c r="K151" s="340"/>
    </row>
    <row r="152" s="1" customFormat="1" ht="15" customHeight="1">
      <c r="B152" s="317"/>
      <c r="C152" s="344" t="s">
        <v>723</v>
      </c>
      <c r="D152" s="292"/>
      <c r="E152" s="292"/>
      <c r="F152" s="345" t="s">
        <v>674</v>
      </c>
      <c r="G152" s="292"/>
      <c r="H152" s="344" t="s">
        <v>734</v>
      </c>
      <c r="I152" s="344" t="s">
        <v>676</v>
      </c>
      <c r="J152" s="344" t="s">
        <v>725</v>
      </c>
      <c r="K152" s="340"/>
    </row>
    <row r="153" s="1" customFormat="1" ht="15" customHeight="1">
      <c r="B153" s="317"/>
      <c r="C153" s="344" t="s">
        <v>622</v>
      </c>
      <c r="D153" s="292"/>
      <c r="E153" s="292"/>
      <c r="F153" s="345" t="s">
        <v>674</v>
      </c>
      <c r="G153" s="292"/>
      <c r="H153" s="344" t="s">
        <v>735</v>
      </c>
      <c r="I153" s="344" t="s">
        <v>676</v>
      </c>
      <c r="J153" s="344" t="s">
        <v>725</v>
      </c>
      <c r="K153" s="340"/>
    </row>
    <row r="154" s="1" customFormat="1" ht="15" customHeight="1">
      <c r="B154" s="317"/>
      <c r="C154" s="344" t="s">
        <v>679</v>
      </c>
      <c r="D154" s="292"/>
      <c r="E154" s="292"/>
      <c r="F154" s="345" t="s">
        <v>680</v>
      </c>
      <c r="G154" s="292"/>
      <c r="H154" s="344" t="s">
        <v>714</v>
      </c>
      <c r="I154" s="344" t="s">
        <v>676</v>
      </c>
      <c r="J154" s="344">
        <v>50</v>
      </c>
      <c r="K154" s="340"/>
    </row>
    <row r="155" s="1" customFormat="1" ht="15" customHeight="1">
      <c r="B155" s="317"/>
      <c r="C155" s="344" t="s">
        <v>682</v>
      </c>
      <c r="D155" s="292"/>
      <c r="E155" s="292"/>
      <c r="F155" s="345" t="s">
        <v>674</v>
      </c>
      <c r="G155" s="292"/>
      <c r="H155" s="344" t="s">
        <v>714</v>
      </c>
      <c r="I155" s="344" t="s">
        <v>684</v>
      </c>
      <c r="J155" s="344"/>
      <c r="K155" s="340"/>
    </row>
    <row r="156" s="1" customFormat="1" ht="15" customHeight="1">
      <c r="B156" s="317"/>
      <c r="C156" s="344" t="s">
        <v>693</v>
      </c>
      <c r="D156" s="292"/>
      <c r="E156" s="292"/>
      <c r="F156" s="345" t="s">
        <v>680</v>
      </c>
      <c r="G156" s="292"/>
      <c r="H156" s="344" t="s">
        <v>714</v>
      </c>
      <c r="I156" s="344" t="s">
        <v>676</v>
      </c>
      <c r="J156" s="344">
        <v>50</v>
      </c>
      <c r="K156" s="340"/>
    </row>
    <row r="157" s="1" customFormat="1" ht="15" customHeight="1">
      <c r="B157" s="317"/>
      <c r="C157" s="344" t="s">
        <v>701</v>
      </c>
      <c r="D157" s="292"/>
      <c r="E157" s="292"/>
      <c r="F157" s="345" t="s">
        <v>680</v>
      </c>
      <c r="G157" s="292"/>
      <c r="H157" s="344" t="s">
        <v>714</v>
      </c>
      <c r="I157" s="344" t="s">
        <v>676</v>
      </c>
      <c r="J157" s="344">
        <v>50</v>
      </c>
      <c r="K157" s="340"/>
    </row>
    <row r="158" s="1" customFormat="1" ht="15" customHeight="1">
      <c r="B158" s="317"/>
      <c r="C158" s="344" t="s">
        <v>699</v>
      </c>
      <c r="D158" s="292"/>
      <c r="E158" s="292"/>
      <c r="F158" s="345" t="s">
        <v>680</v>
      </c>
      <c r="G158" s="292"/>
      <c r="H158" s="344" t="s">
        <v>714</v>
      </c>
      <c r="I158" s="344" t="s">
        <v>676</v>
      </c>
      <c r="J158" s="344">
        <v>50</v>
      </c>
      <c r="K158" s="340"/>
    </row>
    <row r="159" s="1" customFormat="1" ht="15" customHeight="1">
      <c r="B159" s="317"/>
      <c r="C159" s="344" t="s">
        <v>80</v>
      </c>
      <c r="D159" s="292"/>
      <c r="E159" s="292"/>
      <c r="F159" s="345" t="s">
        <v>674</v>
      </c>
      <c r="G159" s="292"/>
      <c r="H159" s="344" t="s">
        <v>736</v>
      </c>
      <c r="I159" s="344" t="s">
        <v>676</v>
      </c>
      <c r="J159" s="344" t="s">
        <v>737</v>
      </c>
      <c r="K159" s="340"/>
    </row>
    <row r="160" s="1" customFormat="1" ht="15" customHeight="1">
      <c r="B160" s="317"/>
      <c r="C160" s="344" t="s">
        <v>738</v>
      </c>
      <c r="D160" s="292"/>
      <c r="E160" s="292"/>
      <c r="F160" s="345" t="s">
        <v>674</v>
      </c>
      <c r="G160" s="292"/>
      <c r="H160" s="344" t="s">
        <v>739</v>
      </c>
      <c r="I160" s="344" t="s">
        <v>709</v>
      </c>
      <c r="J160" s="344"/>
      <c r="K160" s="340"/>
    </row>
    <row r="161" s="1" customFormat="1" ht="15" customHeight="1">
      <c r="B161" s="346"/>
      <c r="C161" s="326"/>
      <c r="D161" s="326"/>
      <c r="E161" s="326"/>
      <c r="F161" s="326"/>
      <c r="G161" s="326"/>
      <c r="H161" s="326"/>
      <c r="I161" s="326"/>
      <c r="J161" s="326"/>
      <c r="K161" s="347"/>
    </row>
    <row r="162" s="1" customFormat="1" ht="18.75" customHeight="1">
      <c r="B162" s="328"/>
      <c r="C162" s="338"/>
      <c r="D162" s="338"/>
      <c r="E162" s="338"/>
      <c r="F162" s="348"/>
      <c r="G162" s="338"/>
      <c r="H162" s="338"/>
      <c r="I162" s="338"/>
      <c r="J162" s="338"/>
      <c r="K162" s="328"/>
    </row>
    <row r="163" s="1" customFormat="1" ht="18.75" customHeight="1"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</row>
    <row r="164" s="1" customFormat="1" ht="7.5" customHeight="1">
      <c r="B164" s="279"/>
      <c r="C164" s="280"/>
      <c r="D164" s="280"/>
      <c r="E164" s="280"/>
      <c r="F164" s="280"/>
      <c r="G164" s="280"/>
      <c r="H164" s="280"/>
      <c r="I164" s="280"/>
      <c r="J164" s="280"/>
      <c r="K164" s="281"/>
    </row>
    <row r="165" s="1" customFormat="1" ht="45" customHeight="1">
      <c r="B165" s="282"/>
      <c r="C165" s="283" t="s">
        <v>740</v>
      </c>
      <c r="D165" s="283"/>
      <c r="E165" s="283"/>
      <c r="F165" s="283"/>
      <c r="G165" s="283"/>
      <c r="H165" s="283"/>
      <c r="I165" s="283"/>
      <c r="J165" s="283"/>
      <c r="K165" s="284"/>
    </row>
    <row r="166" s="1" customFormat="1" ht="17.25" customHeight="1">
      <c r="B166" s="282"/>
      <c r="C166" s="307" t="s">
        <v>668</v>
      </c>
      <c r="D166" s="307"/>
      <c r="E166" s="307"/>
      <c r="F166" s="307" t="s">
        <v>669</v>
      </c>
      <c r="G166" s="349"/>
      <c r="H166" s="350" t="s">
        <v>52</v>
      </c>
      <c r="I166" s="350" t="s">
        <v>55</v>
      </c>
      <c r="J166" s="307" t="s">
        <v>670</v>
      </c>
      <c r="K166" s="284"/>
    </row>
    <row r="167" s="1" customFormat="1" ht="17.25" customHeight="1">
      <c r="B167" s="285"/>
      <c r="C167" s="309" t="s">
        <v>671</v>
      </c>
      <c r="D167" s="309"/>
      <c r="E167" s="309"/>
      <c r="F167" s="310" t="s">
        <v>672</v>
      </c>
      <c r="G167" s="351"/>
      <c r="H167" s="352"/>
      <c r="I167" s="352"/>
      <c r="J167" s="309" t="s">
        <v>673</v>
      </c>
      <c r="K167" s="287"/>
    </row>
    <row r="168" s="1" customFormat="1" ht="5.25" customHeight="1">
      <c r="B168" s="317"/>
      <c r="C168" s="312"/>
      <c r="D168" s="312"/>
      <c r="E168" s="312"/>
      <c r="F168" s="312"/>
      <c r="G168" s="313"/>
      <c r="H168" s="312"/>
      <c r="I168" s="312"/>
      <c r="J168" s="312"/>
      <c r="K168" s="340"/>
    </row>
    <row r="169" s="1" customFormat="1" ht="15" customHeight="1">
      <c r="B169" s="317"/>
      <c r="C169" s="292" t="s">
        <v>677</v>
      </c>
      <c r="D169" s="292"/>
      <c r="E169" s="292"/>
      <c r="F169" s="315" t="s">
        <v>674</v>
      </c>
      <c r="G169" s="292"/>
      <c r="H169" s="292" t="s">
        <v>714</v>
      </c>
      <c r="I169" s="292" t="s">
        <v>676</v>
      </c>
      <c r="J169" s="292">
        <v>120</v>
      </c>
      <c r="K169" s="340"/>
    </row>
    <row r="170" s="1" customFormat="1" ht="15" customHeight="1">
      <c r="B170" s="317"/>
      <c r="C170" s="292" t="s">
        <v>723</v>
      </c>
      <c r="D170" s="292"/>
      <c r="E170" s="292"/>
      <c r="F170" s="315" t="s">
        <v>674</v>
      </c>
      <c r="G170" s="292"/>
      <c r="H170" s="292" t="s">
        <v>724</v>
      </c>
      <c r="I170" s="292" t="s">
        <v>676</v>
      </c>
      <c r="J170" s="292" t="s">
        <v>725</v>
      </c>
      <c r="K170" s="340"/>
    </row>
    <row r="171" s="1" customFormat="1" ht="15" customHeight="1">
      <c r="B171" s="317"/>
      <c r="C171" s="292" t="s">
        <v>622</v>
      </c>
      <c r="D171" s="292"/>
      <c r="E171" s="292"/>
      <c r="F171" s="315" t="s">
        <v>674</v>
      </c>
      <c r="G171" s="292"/>
      <c r="H171" s="292" t="s">
        <v>741</v>
      </c>
      <c r="I171" s="292" t="s">
        <v>676</v>
      </c>
      <c r="J171" s="292" t="s">
        <v>725</v>
      </c>
      <c r="K171" s="340"/>
    </row>
    <row r="172" s="1" customFormat="1" ht="15" customHeight="1">
      <c r="B172" s="317"/>
      <c r="C172" s="292" t="s">
        <v>679</v>
      </c>
      <c r="D172" s="292"/>
      <c r="E172" s="292"/>
      <c r="F172" s="315" t="s">
        <v>680</v>
      </c>
      <c r="G172" s="292"/>
      <c r="H172" s="292" t="s">
        <v>741</v>
      </c>
      <c r="I172" s="292" t="s">
        <v>676</v>
      </c>
      <c r="J172" s="292">
        <v>50</v>
      </c>
      <c r="K172" s="340"/>
    </row>
    <row r="173" s="1" customFormat="1" ht="15" customHeight="1">
      <c r="B173" s="317"/>
      <c r="C173" s="292" t="s">
        <v>682</v>
      </c>
      <c r="D173" s="292"/>
      <c r="E173" s="292"/>
      <c r="F173" s="315" t="s">
        <v>674</v>
      </c>
      <c r="G173" s="292"/>
      <c r="H173" s="292" t="s">
        <v>741</v>
      </c>
      <c r="I173" s="292" t="s">
        <v>684</v>
      </c>
      <c r="J173" s="292"/>
      <c r="K173" s="340"/>
    </row>
    <row r="174" s="1" customFormat="1" ht="15" customHeight="1">
      <c r="B174" s="317"/>
      <c r="C174" s="292" t="s">
        <v>693</v>
      </c>
      <c r="D174" s="292"/>
      <c r="E174" s="292"/>
      <c r="F174" s="315" t="s">
        <v>680</v>
      </c>
      <c r="G174" s="292"/>
      <c r="H174" s="292" t="s">
        <v>741</v>
      </c>
      <c r="I174" s="292" t="s">
        <v>676</v>
      </c>
      <c r="J174" s="292">
        <v>50</v>
      </c>
      <c r="K174" s="340"/>
    </row>
    <row r="175" s="1" customFormat="1" ht="15" customHeight="1">
      <c r="B175" s="317"/>
      <c r="C175" s="292" t="s">
        <v>701</v>
      </c>
      <c r="D175" s="292"/>
      <c r="E175" s="292"/>
      <c r="F175" s="315" t="s">
        <v>680</v>
      </c>
      <c r="G175" s="292"/>
      <c r="H175" s="292" t="s">
        <v>741</v>
      </c>
      <c r="I175" s="292" t="s">
        <v>676</v>
      </c>
      <c r="J175" s="292">
        <v>50</v>
      </c>
      <c r="K175" s="340"/>
    </row>
    <row r="176" s="1" customFormat="1" ht="15" customHeight="1">
      <c r="B176" s="317"/>
      <c r="C176" s="292" t="s">
        <v>699</v>
      </c>
      <c r="D176" s="292"/>
      <c r="E176" s="292"/>
      <c r="F176" s="315" t="s">
        <v>680</v>
      </c>
      <c r="G176" s="292"/>
      <c r="H176" s="292" t="s">
        <v>741</v>
      </c>
      <c r="I176" s="292" t="s">
        <v>676</v>
      </c>
      <c r="J176" s="292">
        <v>50</v>
      </c>
      <c r="K176" s="340"/>
    </row>
    <row r="177" s="1" customFormat="1" ht="15" customHeight="1">
      <c r="B177" s="317"/>
      <c r="C177" s="292" t="s">
        <v>106</v>
      </c>
      <c r="D177" s="292"/>
      <c r="E177" s="292"/>
      <c r="F177" s="315" t="s">
        <v>674</v>
      </c>
      <c r="G177" s="292"/>
      <c r="H177" s="292" t="s">
        <v>742</v>
      </c>
      <c r="I177" s="292" t="s">
        <v>743</v>
      </c>
      <c r="J177" s="292"/>
      <c r="K177" s="340"/>
    </row>
    <row r="178" s="1" customFormat="1" ht="15" customHeight="1">
      <c r="B178" s="317"/>
      <c r="C178" s="292" t="s">
        <v>55</v>
      </c>
      <c r="D178" s="292"/>
      <c r="E178" s="292"/>
      <c r="F178" s="315" t="s">
        <v>674</v>
      </c>
      <c r="G178" s="292"/>
      <c r="H178" s="292" t="s">
        <v>744</v>
      </c>
      <c r="I178" s="292" t="s">
        <v>745</v>
      </c>
      <c r="J178" s="292">
        <v>1</v>
      </c>
      <c r="K178" s="340"/>
    </row>
    <row r="179" s="1" customFormat="1" ht="15" customHeight="1">
      <c r="B179" s="317"/>
      <c r="C179" s="292" t="s">
        <v>51</v>
      </c>
      <c r="D179" s="292"/>
      <c r="E179" s="292"/>
      <c r="F179" s="315" t="s">
        <v>674</v>
      </c>
      <c r="G179" s="292"/>
      <c r="H179" s="292" t="s">
        <v>746</v>
      </c>
      <c r="I179" s="292" t="s">
        <v>676</v>
      </c>
      <c r="J179" s="292">
        <v>20</v>
      </c>
      <c r="K179" s="340"/>
    </row>
    <row r="180" s="1" customFormat="1" ht="15" customHeight="1">
      <c r="B180" s="317"/>
      <c r="C180" s="292" t="s">
        <v>52</v>
      </c>
      <c r="D180" s="292"/>
      <c r="E180" s="292"/>
      <c r="F180" s="315" t="s">
        <v>674</v>
      </c>
      <c r="G180" s="292"/>
      <c r="H180" s="292" t="s">
        <v>747</v>
      </c>
      <c r="I180" s="292" t="s">
        <v>676</v>
      </c>
      <c r="J180" s="292">
        <v>255</v>
      </c>
      <c r="K180" s="340"/>
    </row>
    <row r="181" s="1" customFormat="1" ht="15" customHeight="1">
      <c r="B181" s="317"/>
      <c r="C181" s="292" t="s">
        <v>107</v>
      </c>
      <c r="D181" s="292"/>
      <c r="E181" s="292"/>
      <c r="F181" s="315" t="s">
        <v>674</v>
      </c>
      <c r="G181" s="292"/>
      <c r="H181" s="292" t="s">
        <v>638</v>
      </c>
      <c r="I181" s="292" t="s">
        <v>676</v>
      </c>
      <c r="J181" s="292">
        <v>10</v>
      </c>
      <c r="K181" s="340"/>
    </row>
    <row r="182" s="1" customFormat="1" ht="15" customHeight="1">
      <c r="B182" s="317"/>
      <c r="C182" s="292" t="s">
        <v>108</v>
      </c>
      <c r="D182" s="292"/>
      <c r="E182" s="292"/>
      <c r="F182" s="315" t="s">
        <v>674</v>
      </c>
      <c r="G182" s="292"/>
      <c r="H182" s="292" t="s">
        <v>748</v>
      </c>
      <c r="I182" s="292" t="s">
        <v>709</v>
      </c>
      <c r="J182" s="292"/>
      <c r="K182" s="340"/>
    </row>
    <row r="183" s="1" customFormat="1" ht="15" customHeight="1">
      <c r="B183" s="317"/>
      <c r="C183" s="292" t="s">
        <v>749</v>
      </c>
      <c r="D183" s="292"/>
      <c r="E183" s="292"/>
      <c r="F183" s="315" t="s">
        <v>674</v>
      </c>
      <c r="G183" s="292"/>
      <c r="H183" s="292" t="s">
        <v>750</v>
      </c>
      <c r="I183" s="292" t="s">
        <v>709</v>
      </c>
      <c r="J183" s="292"/>
      <c r="K183" s="340"/>
    </row>
    <row r="184" s="1" customFormat="1" ht="15" customHeight="1">
      <c r="B184" s="317"/>
      <c r="C184" s="292" t="s">
        <v>738</v>
      </c>
      <c r="D184" s="292"/>
      <c r="E184" s="292"/>
      <c r="F184" s="315" t="s">
        <v>674</v>
      </c>
      <c r="G184" s="292"/>
      <c r="H184" s="292" t="s">
        <v>751</v>
      </c>
      <c r="I184" s="292" t="s">
        <v>709</v>
      </c>
      <c r="J184" s="292"/>
      <c r="K184" s="340"/>
    </row>
    <row r="185" s="1" customFormat="1" ht="15" customHeight="1">
      <c r="B185" s="317"/>
      <c r="C185" s="292" t="s">
        <v>110</v>
      </c>
      <c r="D185" s="292"/>
      <c r="E185" s="292"/>
      <c r="F185" s="315" t="s">
        <v>680</v>
      </c>
      <c r="G185" s="292"/>
      <c r="H185" s="292" t="s">
        <v>752</v>
      </c>
      <c r="I185" s="292" t="s">
        <v>676</v>
      </c>
      <c r="J185" s="292">
        <v>50</v>
      </c>
      <c r="K185" s="340"/>
    </row>
    <row r="186" s="1" customFormat="1" ht="15" customHeight="1">
      <c r="B186" s="317"/>
      <c r="C186" s="292" t="s">
        <v>753</v>
      </c>
      <c r="D186" s="292"/>
      <c r="E186" s="292"/>
      <c r="F186" s="315" t="s">
        <v>680</v>
      </c>
      <c r="G186" s="292"/>
      <c r="H186" s="292" t="s">
        <v>754</v>
      </c>
      <c r="I186" s="292" t="s">
        <v>755</v>
      </c>
      <c r="J186" s="292"/>
      <c r="K186" s="340"/>
    </row>
    <row r="187" s="1" customFormat="1" ht="15" customHeight="1">
      <c r="B187" s="317"/>
      <c r="C187" s="292" t="s">
        <v>756</v>
      </c>
      <c r="D187" s="292"/>
      <c r="E187" s="292"/>
      <c r="F187" s="315" t="s">
        <v>680</v>
      </c>
      <c r="G187" s="292"/>
      <c r="H187" s="292" t="s">
        <v>757</v>
      </c>
      <c r="I187" s="292" t="s">
        <v>755</v>
      </c>
      <c r="J187" s="292"/>
      <c r="K187" s="340"/>
    </row>
    <row r="188" s="1" customFormat="1" ht="15" customHeight="1">
      <c r="B188" s="317"/>
      <c r="C188" s="292" t="s">
        <v>758</v>
      </c>
      <c r="D188" s="292"/>
      <c r="E188" s="292"/>
      <c r="F188" s="315" t="s">
        <v>680</v>
      </c>
      <c r="G188" s="292"/>
      <c r="H188" s="292" t="s">
        <v>759</v>
      </c>
      <c r="I188" s="292" t="s">
        <v>755</v>
      </c>
      <c r="J188" s="292"/>
      <c r="K188" s="340"/>
    </row>
    <row r="189" s="1" customFormat="1" ht="15" customHeight="1">
      <c r="B189" s="317"/>
      <c r="C189" s="353" t="s">
        <v>760</v>
      </c>
      <c r="D189" s="292"/>
      <c r="E189" s="292"/>
      <c r="F189" s="315" t="s">
        <v>680</v>
      </c>
      <c r="G189" s="292"/>
      <c r="H189" s="292" t="s">
        <v>761</v>
      </c>
      <c r="I189" s="292" t="s">
        <v>762</v>
      </c>
      <c r="J189" s="354" t="s">
        <v>763</v>
      </c>
      <c r="K189" s="340"/>
    </row>
    <row r="190" s="18" customFormat="1" ht="15" customHeight="1">
      <c r="B190" s="355"/>
      <c r="C190" s="356" t="s">
        <v>764</v>
      </c>
      <c r="D190" s="357"/>
      <c r="E190" s="357"/>
      <c r="F190" s="358" t="s">
        <v>680</v>
      </c>
      <c r="G190" s="357"/>
      <c r="H190" s="357" t="s">
        <v>765</v>
      </c>
      <c r="I190" s="357" t="s">
        <v>762</v>
      </c>
      <c r="J190" s="359" t="s">
        <v>763</v>
      </c>
      <c r="K190" s="360"/>
    </row>
    <row r="191" s="1" customFormat="1" ht="15" customHeight="1">
      <c r="B191" s="317"/>
      <c r="C191" s="353" t="s">
        <v>40</v>
      </c>
      <c r="D191" s="292"/>
      <c r="E191" s="292"/>
      <c r="F191" s="315" t="s">
        <v>674</v>
      </c>
      <c r="G191" s="292"/>
      <c r="H191" s="289" t="s">
        <v>766</v>
      </c>
      <c r="I191" s="292" t="s">
        <v>767</v>
      </c>
      <c r="J191" s="292"/>
      <c r="K191" s="340"/>
    </row>
    <row r="192" s="1" customFormat="1" ht="15" customHeight="1">
      <c r="B192" s="317"/>
      <c r="C192" s="353" t="s">
        <v>768</v>
      </c>
      <c r="D192" s="292"/>
      <c r="E192" s="292"/>
      <c r="F192" s="315" t="s">
        <v>674</v>
      </c>
      <c r="G192" s="292"/>
      <c r="H192" s="292" t="s">
        <v>769</v>
      </c>
      <c r="I192" s="292" t="s">
        <v>709</v>
      </c>
      <c r="J192" s="292"/>
      <c r="K192" s="340"/>
    </row>
    <row r="193" s="1" customFormat="1" ht="15" customHeight="1">
      <c r="B193" s="317"/>
      <c r="C193" s="353" t="s">
        <v>770</v>
      </c>
      <c r="D193" s="292"/>
      <c r="E193" s="292"/>
      <c r="F193" s="315" t="s">
        <v>674</v>
      </c>
      <c r="G193" s="292"/>
      <c r="H193" s="292" t="s">
        <v>771</v>
      </c>
      <c r="I193" s="292" t="s">
        <v>709</v>
      </c>
      <c r="J193" s="292"/>
      <c r="K193" s="340"/>
    </row>
    <row r="194" s="1" customFormat="1" ht="15" customHeight="1">
      <c r="B194" s="317"/>
      <c r="C194" s="353" t="s">
        <v>772</v>
      </c>
      <c r="D194" s="292"/>
      <c r="E194" s="292"/>
      <c r="F194" s="315" t="s">
        <v>680</v>
      </c>
      <c r="G194" s="292"/>
      <c r="H194" s="292" t="s">
        <v>773</v>
      </c>
      <c r="I194" s="292" t="s">
        <v>709</v>
      </c>
      <c r="J194" s="292"/>
      <c r="K194" s="340"/>
    </row>
    <row r="195" s="1" customFormat="1" ht="15" customHeight="1">
      <c r="B195" s="346"/>
      <c r="C195" s="361"/>
      <c r="D195" s="326"/>
      <c r="E195" s="326"/>
      <c r="F195" s="326"/>
      <c r="G195" s="326"/>
      <c r="H195" s="326"/>
      <c r="I195" s="326"/>
      <c r="J195" s="326"/>
      <c r="K195" s="347"/>
    </row>
    <row r="196" s="1" customFormat="1" ht="18.75" customHeight="1">
      <c r="B196" s="328"/>
      <c r="C196" s="338"/>
      <c r="D196" s="338"/>
      <c r="E196" s="338"/>
      <c r="F196" s="348"/>
      <c r="G196" s="338"/>
      <c r="H196" s="338"/>
      <c r="I196" s="338"/>
      <c r="J196" s="338"/>
      <c r="K196" s="328"/>
    </row>
    <row r="197" s="1" customFormat="1" ht="18.75" customHeight="1">
      <c r="B197" s="328"/>
      <c r="C197" s="338"/>
      <c r="D197" s="338"/>
      <c r="E197" s="338"/>
      <c r="F197" s="348"/>
      <c r="G197" s="338"/>
      <c r="H197" s="338"/>
      <c r="I197" s="338"/>
      <c r="J197" s="338"/>
      <c r="K197" s="328"/>
    </row>
    <row r="198" s="1" customFormat="1" ht="18.75" customHeight="1">
      <c r="B198" s="300"/>
      <c r="C198" s="300"/>
      <c r="D198" s="300"/>
      <c r="E198" s="300"/>
      <c r="F198" s="300"/>
      <c r="G198" s="300"/>
      <c r="H198" s="300"/>
      <c r="I198" s="300"/>
      <c r="J198" s="300"/>
      <c r="K198" s="300"/>
    </row>
    <row r="199" s="1" customFormat="1" ht="13.5">
      <c r="B199" s="279"/>
      <c r="C199" s="280"/>
      <c r="D199" s="280"/>
      <c r="E199" s="280"/>
      <c r="F199" s="280"/>
      <c r="G199" s="280"/>
      <c r="H199" s="280"/>
      <c r="I199" s="280"/>
      <c r="J199" s="280"/>
      <c r="K199" s="281"/>
    </row>
    <row r="200" s="1" customFormat="1" ht="21">
      <c r="B200" s="282"/>
      <c r="C200" s="283" t="s">
        <v>774</v>
      </c>
      <c r="D200" s="283"/>
      <c r="E200" s="283"/>
      <c r="F200" s="283"/>
      <c r="G200" s="283"/>
      <c r="H200" s="283"/>
      <c r="I200" s="283"/>
      <c r="J200" s="283"/>
      <c r="K200" s="284"/>
    </row>
    <row r="201" s="1" customFormat="1" ht="25.5" customHeight="1">
      <c r="B201" s="282"/>
      <c r="C201" s="362" t="s">
        <v>775</v>
      </c>
      <c r="D201" s="362"/>
      <c r="E201" s="362"/>
      <c r="F201" s="362" t="s">
        <v>776</v>
      </c>
      <c r="G201" s="363"/>
      <c r="H201" s="362" t="s">
        <v>777</v>
      </c>
      <c r="I201" s="362"/>
      <c r="J201" s="362"/>
      <c r="K201" s="284"/>
    </row>
    <row r="202" s="1" customFormat="1" ht="5.25" customHeight="1">
      <c r="B202" s="317"/>
      <c r="C202" s="312"/>
      <c r="D202" s="312"/>
      <c r="E202" s="312"/>
      <c r="F202" s="312"/>
      <c r="G202" s="338"/>
      <c r="H202" s="312"/>
      <c r="I202" s="312"/>
      <c r="J202" s="312"/>
      <c r="K202" s="340"/>
    </row>
    <row r="203" s="1" customFormat="1" ht="15" customHeight="1">
      <c r="B203" s="317"/>
      <c r="C203" s="292" t="s">
        <v>767</v>
      </c>
      <c r="D203" s="292"/>
      <c r="E203" s="292"/>
      <c r="F203" s="315" t="s">
        <v>41</v>
      </c>
      <c r="G203" s="292"/>
      <c r="H203" s="292" t="s">
        <v>778</v>
      </c>
      <c r="I203" s="292"/>
      <c r="J203" s="292"/>
      <c r="K203" s="340"/>
    </row>
    <row r="204" s="1" customFormat="1" ht="15" customHeight="1">
      <c r="B204" s="317"/>
      <c r="C204" s="292"/>
      <c r="D204" s="292"/>
      <c r="E204" s="292"/>
      <c r="F204" s="315" t="s">
        <v>42</v>
      </c>
      <c r="G204" s="292"/>
      <c r="H204" s="292" t="s">
        <v>779</v>
      </c>
      <c r="I204" s="292"/>
      <c r="J204" s="292"/>
      <c r="K204" s="340"/>
    </row>
    <row r="205" s="1" customFormat="1" ht="15" customHeight="1">
      <c r="B205" s="317"/>
      <c r="C205" s="292"/>
      <c r="D205" s="292"/>
      <c r="E205" s="292"/>
      <c r="F205" s="315" t="s">
        <v>45</v>
      </c>
      <c r="G205" s="292"/>
      <c r="H205" s="292" t="s">
        <v>780</v>
      </c>
      <c r="I205" s="292"/>
      <c r="J205" s="292"/>
      <c r="K205" s="340"/>
    </row>
    <row r="206" s="1" customFormat="1" ht="15" customHeight="1">
      <c r="B206" s="317"/>
      <c r="C206" s="292"/>
      <c r="D206" s="292"/>
      <c r="E206" s="292"/>
      <c r="F206" s="315" t="s">
        <v>43</v>
      </c>
      <c r="G206" s="292"/>
      <c r="H206" s="292" t="s">
        <v>781</v>
      </c>
      <c r="I206" s="292"/>
      <c r="J206" s="292"/>
      <c r="K206" s="340"/>
    </row>
    <row r="207" s="1" customFormat="1" ht="15" customHeight="1">
      <c r="B207" s="317"/>
      <c r="C207" s="292"/>
      <c r="D207" s="292"/>
      <c r="E207" s="292"/>
      <c r="F207" s="315" t="s">
        <v>44</v>
      </c>
      <c r="G207" s="292"/>
      <c r="H207" s="292" t="s">
        <v>782</v>
      </c>
      <c r="I207" s="292"/>
      <c r="J207" s="292"/>
      <c r="K207" s="340"/>
    </row>
    <row r="208" s="1" customFormat="1" ht="15" customHeight="1">
      <c r="B208" s="317"/>
      <c r="C208" s="292"/>
      <c r="D208" s="292"/>
      <c r="E208" s="292"/>
      <c r="F208" s="315"/>
      <c r="G208" s="292"/>
      <c r="H208" s="292"/>
      <c r="I208" s="292"/>
      <c r="J208" s="292"/>
      <c r="K208" s="340"/>
    </row>
    <row r="209" s="1" customFormat="1" ht="15" customHeight="1">
      <c r="B209" s="317"/>
      <c r="C209" s="292" t="s">
        <v>721</v>
      </c>
      <c r="D209" s="292"/>
      <c r="E209" s="292"/>
      <c r="F209" s="315" t="s">
        <v>74</v>
      </c>
      <c r="G209" s="292"/>
      <c r="H209" s="292" t="s">
        <v>783</v>
      </c>
      <c r="I209" s="292"/>
      <c r="J209" s="292"/>
      <c r="K209" s="340"/>
    </row>
    <row r="210" s="1" customFormat="1" ht="15" customHeight="1">
      <c r="B210" s="317"/>
      <c r="C210" s="292"/>
      <c r="D210" s="292"/>
      <c r="E210" s="292"/>
      <c r="F210" s="315" t="s">
        <v>616</v>
      </c>
      <c r="G210" s="292"/>
      <c r="H210" s="292" t="s">
        <v>617</v>
      </c>
      <c r="I210" s="292"/>
      <c r="J210" s="292"/>
      <c r="K210" s="340"/>
    </row>
    <row r="211" s="1" customFormat="1" ht="15" customHeight="1">
      <c r="B211" s="317"/>
      <c r="C211" s="292"/>
      <c r="D211" s="292"/>
      <c r="E211" s="292"/>
      <c r="F211" s="315" t="s">
        <v>614</v>
      </c>
      <c r="G211" s="292"/>
      <c r="H211" s="292" t="s">
        <v>784</v>
      </c>
      <c r="I211" s="292"/>
      <c r="J211" s="292"/>
      <c r="K211" s="340"/>
    </row>
    <row r="212" s="1" customFormat="1" ht="15" customHeight="1">
      <c r="B212" s="364"/>
      <c r="C212" s="292"/>
      <c r="D212" s="292"/>
      <c r="E212" s="292"/>
      <c r="F212" s="315" t="s">
        <v>618</v>
      </c>
      <c r="G212" s="353"/>
      <c r="H212" s="344" t="s">
        <v>619</v>
      </c>
      <c r="I212" s="344"/>
      <c r="J212" s="344"/>
      <c r="K212" s="365"/>
    </row>
    <row r="213" s="1" customFormat="1" ht="15" customHeight="1">
      <c r="B213" s="364"/>
      <c r="C213" s="292"/>
      <c r="D213" s="292"/>
      <c r="E213" s="292"/>
      <c r="F213" s="315" t="s">
        <v>620</v>
      </c>
      <c r="G213" s="353"/>
      <c r="H213" s="344" t="s">
        <v>785</v>
      </c>
      <c r="I213" s="344"/>
      <c r="J213" s="344"/>
      <c r="K213" s="365"/>
    </row>
    <row r="214" s="1" customFormat="1" ht="15" customHeight="1">
      <c r="B214" s="364"/>
      <c r="C214" s="292"/>
      <c r="D214" s="292"/>
      <c r="E214" s="292"/>
      <c r="F214" s="315"/>
      <c r="G214" s="353"/>
      <c r="H214" s="344"/>
      <c r="I214" s="344"/>
      <c r="J214" s="344"/>
      <c r="K214" s="365"/>
    </row>
    <row r="215" s="1" customFormat="1" ht="15" customHeight="1">
      <c r="B215" s="364"/>
      <c r="C215" s="292" t="s">
        <v>745</v>
      </c>
      <c r="D215" s="292"/>
      <c r="E215" s="292"/>
      <c r="F215" s="315">
        <v>1</v>
      </c>
      <c r="G215" s="353"/>
      <c r="H215" s="344" t="s">
        <v>786</v>
      </c>
      <c r="I215" s="344"/>
      <c r="J215" s="344"/>
      <c r="K215" s="365"/>
    </row>
    <row r="216" s="1" customFormat="1" ht="15" customHeight="1">
      <c r="B216" s="364"/>
      <c r="C216" s="292"/>
      <c r="D216" s="292"/>
      <c r="E216" s="292"/>
      <c r="F216" s="315">
        <v>2</v>
      </c>
      <c r="G216" s="353"/>
      <c r="H216" s="344" t="s">
        <v>787</v>
      </c>
      <c r="I216" s="344"/>
      <c r="J216" s="344"/>
      <c r="K216" s="365"/>
    </row>
    <row r="217" s="1" customFormat="1" ht="15" customHeight="1">
      <c r="B217" s="364"/>
      <c r="C217" s="292"/>
      <c r="D217" s="292"/>
      <c r="E217" s="292"/>
      <c r="F217" s="315">
        <v>3</v>
      </c>
      <c r="G217" s="353"/>
      <c r="H217" s="344" t="s">
        <v>788</v>
      </c>
      <c r="I217" s="344"/>
      <c r="J217" s="344"/>
      <c r="K217" s="365"/>
    </row>
    <row r="218" s="1" customFormat="1" ht="15" customHeight="1">
      <c r="B218" s="364"/>
      <c r="C218" s="292"/>
      <c r="D218" s="292"/>
      <c r="E218" s="292"/>
      <c r="F218" s="315">
        <v>4</v>
      </c>
      <c r="G218" s="353"/>
      <c r="H218" s="344" t="s">
        <v>789</v>
      </c>
      <c r="I218" s="344"/>
      <c r="J218" s="344"/>
      <c r="K218" s="365"/>
    </row>
    <row r="219" s="1" customFormat="1" ht="12.75" customHeight="1">
      <c r="B219" s="366"/>
      <c r="C219" s="367"/>
      <c r="D219" s="367"/>
      <c r="E219" s="367"/>
      <c r="F219" s="367"/>
      <c r="G219" s="367"/>
      <c r="H219" s="367"/>
      <c r="I219" s="367"/>
      <c r="J219" s="367"/>
      <c r="K219" s="36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Zeman Jakub, Ing.</dc:creator>
  <cp:lastModifiedBy>Zeman Jakub, Ing.</cp:lastModifiedBy>
  <dcterms:created xsi:type="dcterms:W3CDTF">2024-10-01T05:00:11Z</dcterms:created>
  <dcterms:modified xsi:type="dcterms:W3CDTF">2024-10-01T05:00:12Z</dcterms:modified>
</cp:coreProperties>
</file>