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_Prace\Jarolimova\"/>
    </mc:Choice>
  </mc:AlternateContent>
  <bookViews>
    <workbookView xWindow="0" yWindow="0" windowWidth="0" windowHeight="0"/>
  </bookViews>
  <sheets>
    <sheet name="Rekapitulace stavby" sheetId="1" r:id="rId1"/>
    <sheet name="A01 - Stavebně konstrukčn..." sheetId="2" r:id="rId2"/>
    <sheet name="VON - Vedlejší a ostatn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'A01 - Stavebně konstrukčn...'!$C$124:$K$229</definedName>
    <definedName name="_xlnm.Print_Area" localSheetId="1">'A01 - Stavebně konstrukčn...'!$C$4:$J$76,'A01 - Stavebně konstrukčn...'!$C$82:$J$106,'A01 - Stavebně konstrukčn...'!$C$112:$K$229</definedName>
    <definedName name="_xlnm.Print_Titles" localSheetId="1">'A01 - Stavebně konstrukčn...'!$124:$124</definedName>
    <definedName name="_xlnm._FilterDatabase" localSheetId="2" hidden="1">'VON - Vedlejší a ostatní ...'!$C$116:$K$129</definedName>
    <definedName name="_xlnm.Print_Area" localSheetId="2">'VON - Vedlejší a ostatní ...'!$C$4:$J$76,'VON - Vedlejší a ostatní ...'!$C$82:$J$98,'VON - Vedlejší a ostatní ...'!$C$104:$K$129</definedName>
    <definedName name="_xlnm.Print_Titles" localSheetId="2">'VON - Vedlejší a ostatní ...'!$116:$116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91"/>
  <c r="J14"/>
  <c r="J12"/>
  <c r="J89"/>
  <c r="E7"/>
  <c r="E107"/>
  <c i="2" r="J37"/>
  <c r="J36"/>
  <c i="1" r="AY95"/>
  <c i="2" r="J35"/>
  <c i="1" r="AX95"/>
  <c i="2" r="BI229"/>
  <c r="BH229"/>
  <c r="BG229"/>
  <c r="BF229"/>
  <c r="T229"/>
  <c r="R229"/>
  <c r="P229"/>
  <c r="BI225"/>
  <c r="BH225"/>
  <c r="BG225"/>
  <c r="BF225"/>
  <c r="T225"/>
  <c r="R225"/>
  <c r="P225"/>
  <c r="BI220"/>
  <c r="BH220"/>
  <c r="BG220"/>
  <c r="BF220"/>
  <c r="T220"/>
  <c r="R220"/>
  <c r="P220"/>
  <c r="BI212"/>
  <c r="BH212"/>
  <c r="BG212"/>
  <c r="BF212"/>
  <c r="T212"/>
  <c r="R212"/>
  <c r="P212"/>
  <c r="BI205"/>
  <c r="BH205"/>
  <c r="BG205"/>
  <c r="BF205"/>
  <c r="T205"/>
  <c r="R205"/>
  <c r="P205"/>
  <c r="BI197"/>
  <c r="BH197"/>
  <c r="BG197"/>
  <c r="BF197"/>
  <c r="T197"/>
  <c r="R197"/>
  <c r="P197"/>
  <c r="BI190"/>
  <c r="BH190"/>
  <c r="BG190"/>
  <c r="BF190"/>
  <c r="T190"/>
  <c r="R190"/>
  <c r="P190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56"/>
  <c r="BH156"/>
  <c r="BG156"/>
  <c r="BF156"/>
  <c r="T156"/>
  <c r="T151"/>
  <c r="R156"/>
  <c r="R151"/>
  <c r="P156"/>
  <c r="P151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91"/>
  <c r="J14"/>
  <c r="J12"/>
  <c r="J89"/>
  <c r="E7"/>
  <c r="E85"/>
  <c i="1" r="L90"/>
  <c r="AM90"/>
  <c r="AM89"/>
  <c r="L89"/>
  <c r="AM87"/>
  <c r="L87"/>
  <c r="L85"/>
  <c r="L84"/>
  <c i="2" r="J144"/>
  <c r="BK205"/>
  <c i="3" r="BK120"/>
  <c i="2" r="BK128"/>
  <c r="BK136"/>
  <c r="J220"/>
  <c r="BK156"/>
  <c i="3" r="J128"/>
  <c r="BK125"/>
  <c r="BK119"/>
  <c i="2" r="J205"/>
  <c r="J132"/>
  <c r="BK148"/>
  <c r="BK132"/>
  <c r="BK220"/>
  <c i="3" r="J120"/>
  <c r="BK121"/>
  <c i="2" r="BK197"/>
  <c r="J149"/>
  <c r="J225"/>
  <c i="3" r="J129"/>
  <c i="1" r="AS94"/>
  <c i="2" r="J190"/>
  <c r="J136"/>
  <c i="3" r="BK128"/>
  <c i="2" r="J152"/>
  <c r="BK150"/>
  <c r="BK144"/>
  <c r="J165"/>
  <c r="BK142"/>
  <c r="BK152"/>
  <c i="3" r="BK127"/>
  <c i="2" r="BK149"/>
  <c r="BK212"/>
  <c i="3" r="J127"/>
  <c i="2" r="J162"/>
  <c r="J156"/>
  <c r="J148"/>
  <c r="J212"/>
  <c i="3" r="BK129"/>
  <c i="2" r="J128"/>
  <c r="BK225"/>
  <c i="3" r="J126"/>
  <c i="2" r="BK165"/>
  <c r="J150"/>
  <c r="BK229"/>
  <c i="3" r="BK126"/>
  <c i="2" r="J142"/>
  <c r="BK190"/>
  <c i="3" r="J119"/>
  <c i="2" r="BK162"/>
  <c r="J197"/>
  <c r="J229"/>
  <c i="3" r="J125"/>
  <c r="J121"/>
  <c i="2" l="1" r="BK127"/>
  <c r="J127"/>
  <c r="J98"/>
  <c r="P143"/>
  <c r="P140"/>
  <c r="R164"/>
  <c r="R163"/>
  <c r="BK143"/>
  <c r="J143"/>
  <c r="J101"/>
  <c r="BK164"/>
  <c r="J164"/>
  <c r="J105"/>
  <c r="T164"/>
  <c r="T163"/>
  <c r="R127"/>
  <c r="T143"/>
  <c r="T140"/>
  <c r="R143"/>
  <c r="R140"/>
  <c i="3" r="BK118"/>
  <c r="J118"/>
  <c r="J97"/>
  <c i="2" r="P164"/>
  <c r="P163"/>
  <c i="3" r="P118"/>
  <c r="P117"/>
  <c i="1" r="AU96"/>
  <c i="2" r="P127"/>
  <c r="P126"/>
  <c r="P125"/>
  <c i="1" r="AU95"/>
  <c i="3" r="R118"/>
  <c r="R117"/>
  <c i="2" r="T127"/>
  <c r="T126"/>
  <c r="T125"/>
  <c i="3" r="T118"/>
  <c r="T117"/>
  <c i="2" r="BK141"/>
  <c r="J141"/>
  <c r="J100"/>
  <c r="BK161"/>
  <c r="J161"/>
  <c r="J103"/>
  <c r="BK151"/>
  <c r="J151"/>
  <c r="J102"/>
  <c i="3" r="F92"/>
  <c i="2" r="BK163"/>
  <c r="J163"/>
  <c r="J104"/>
  <c i="3" r="J91"/>
  <c r="J92"/>
  <c r="F113"/>
  <c r="BE121"/>
  <c r="BE127"/>
  <c r="E85"/>
  <c r="J111"/>
  <c r="BE120"/>
  <c r="BE125"/>
  <c r="BE129"/>
  <c r="BE119"/>
  <c r="BE126"/>
  <c r="BE128"/>
  <c i="2" r="E115"/>
  <c r="BE229"/>
  <c r="F92"/>
  <c r="BE144"/>
  <c r="BE165"/>
  <c r="BE212"/>
  <c r="BE220"/>
  <c r="J91"/>
  <c r="F121"/>
  <c r="BE132"/>
  <c r="BE225"/>
  <c r="J122"/>
  <c r="BE156"/>
  <c r="J119"/>
  <c r="BE136"/>
  <c r="BE148"/>
  <c r="BE149"/>
  <c r="BE142"/>
  <c r="BE190"/>
  <c r="BE205"/>
  <c r="BE128"/>
  <c r="BE150"/>
  <c r="BE152"/>
  <c r="BE162"/>
  <c r="BE197"/>
  <c i="3" r="F34"/>
  <c i="1" r="BA96"/>
  <c i="2" r="J34"/>
  <c i="1" r="AW95"/>
  <c i="2" r="F37"/>
  <c i="1" r="BD95"/>
  <c i="2" r="F36"/>
  <c i="1" r="BC95"/>
  <c i="3" r="J34"/>
  <c i="1" r="AW96"/>
  <c i="3" r="F37"/>
  <c i="1" r="BD96"/>
  <c i="2" r="F34"/>
  <c i="1" r="BA95"/>
  <c i="2" r="F35"/>
  <c i="1" r="BB95"/>
  <c i="3" r="F35"/>
  <c i="1" r="BB96"/>
  <c i="3" r="F36"/>
  <c i="1" r="BC96"/>
  <c i="2" l="1" r="R126"/>
  <c r="R125"/>
  <c r="BK140"/>
  <c r="J140"/>
  <c r="J99"/>
  <c i="3" r="BK117"/>
  <c r="J117"/>
  <c r="J96"/>
  <c i="2" r="F33"/>
  <c i="1" r="AZ95"/>
  <c r="BD94"/>
  <c r="W33"/>
  <c r="AU94"/>
  <c r="BC94"/>
  <c r="AY94"/>
  <c r="BA94"/>
  <c r="W30"/>
  <c i="3" r="F33"/>
  <c i="1" r="AZ96"/>
  <c i="2" r="J33"/>
  <c i="1" r="AV95"/>
  <c r="AT95"/>
  <c i="3" r="J33"/>
  <c i="1" r="AV96"/>
  <c r="AT96"/>
  <c r="BB94"/>
  <c r="AX94"/>
  <c i="2" l="1" r="BK126"/>
  <c r="J126"/>
  <c r="J97"/>
  <c i="3" r="J30"/>
  <c i="1" r="AG96"/>
  <c r="AW94"/>
  <c r="AK30"/>
  <c r="W32"/>
  <c r="W31"/>
  <c r="AZ94"/>
  <c r="W29"/>
  <c i="3" l="1" r="J39"/>
  <c i="2" r="BK125"/>
  <c r="J125"/>
  <c i="1" r="AN96"/>
  <c i="2"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<sst xmlns="http://schemas.openxmlformats.org/spreadsheetml/2006/main">
  <si>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</si>
  <si>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</si>
  <si>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</si>
  <si>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</si>
  <si>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{32e5da96-a053-4584-afa2-b34e895e6c1c}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</si>
  <si>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</si>
  <si>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</si>
  <si>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</si>
  <si>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</si>
  <si>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</si>
  <si>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</si>
  <si>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</si>
  <si>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</si>
  <si>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</si>
  <si>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LJ01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</si>
  <si>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</si>
  <si>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</si>
  <si>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RAMPA U OBJEKTU WJ PRÁDELNA</t>
  </si>
  <si>
    <t>KSO:</t>
  </si>
  <si>
    <t>CC-CZ:</t>
  </si>
  <si>
    <t>Místo:</t>
  </si>
  <si>
    <t xml:space="preserve"> </t>
  </si>
  <si>
    <t>Datum:</t>
  </si>
  <si>
    <t>28. 11. 2024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</si>
  <si>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</si>
  <si>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</si>
  <si>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</si>
  <si>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</si>
  <si>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</si>
  <si>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</si>
  <si>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</si>
  <si>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</si>
  <si>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</si>
  <si>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 xml:space="preserve">Položky označené D+M (dodávka + montáž) se oceňují včetně přesunu hmot. Ostatní vlastní položky jsou založeny na cenové soustavě URS. _x000d_
Veškeré prvky a konstrukce se oceňují jako kompletní, včetně detailů, pomocných prací (vysekání drážek, doklinkování, vysekání kapes, lože apod.). _x000d_
Jakýkoliv rozpor mezi PD a Soupisem prací je nutné na základě důsledné kontroly zhotovitelem neprodleně oznámit._x000d_
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</si>
  <si>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</si>
  <si>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</si>
  <si>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</si>
  <si>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</si>
  <si>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</si>
  <si>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</si>
  <si>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</si>
  <si>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</si>
  <si>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</si>
  <si>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</si>
  <si>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</si>
  <si>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</si>
  <si>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</si>
  <si>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</si>
  <si>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</si>
  <si>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</si>
  <si>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</si>
  <si>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</si>
  <si>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</si>
  <si>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</si>
  <si>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</si>
  <si>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</si>
  <si>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</si>
  <si>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</si>
  <si>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</si>
  <si>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</si>
  <si>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</si>
  <si>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</si>
  <si>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</si>
  <si>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</si>
  <si>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</si>
  <si>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</si>
  <si>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</si>
  <si>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</si>
  <si>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</si>
  <si>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</si>
  <si>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</si>
  <si>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</si>
  <si>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</si>
  <si>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</si>
  <si>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</si>
  <si>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</si>
  <si>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</si>
  <si>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</si>
  <si>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</si>
  <si>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A01</t>
  </si>
  <si>
    <t>Stavebně konstrukční část</t>
  </si>
  <si>
    <t>STA</t>
  </si>
  <si>
    <t>1</t>
  </si>
  <si>
    <t>{c5458f22-ae61-4165-8df9-8db8a0e671aa}</t>
  </si>
  <si>
    <t>2</t>
  </si>
  <si>
    <t>VON</t>
  </si>
  <si>
    <t>Vedlejší a ostatní náklady</t>
  </si>
  <si>
    <t>{7715c27c-9338-47c1-ba78-5e32c3487be1}</t>
  </si>
  <si>
    <t>KRYCÍ LIST SOUPISU PRACÍ</t>
  </si>
  <si>
    <t>Objekt:</t>
  </si>
  <si>
    <t>A01 - Stavebně konstrukční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</si>
  <si>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</si>
  <si>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</si>
  <si>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</si>
  <si>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</si>
  <si>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</si>
  <si>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</si>
  <si>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</si>
  <si>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</si>
  <si>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</si>
  <si>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</si>
  <si>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</si>
  <si>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</si>
  <si>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</si>
  <si>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</si>
  <si>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</si>
  <si>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</si>
  <si>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</si>
  <si>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</si>
  <si>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</si>
  <si>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</si>
  <si>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</si>
  <si>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</si>
  <si>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</si>
  <si>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</si>
  <si>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</si>
  <si>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</si>
  <si>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</si>
  <si>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</si>
  <si>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</si>
  <si>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</si>
  <si>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</si>
  <si>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</si>
  <si>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</si>
  <si>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411322424</t>
  </si>
  <si>
    <t>Stropy trámové nebo kazetové ze ŽB tř. C 25/30</t>
  </si>
  <si>
    <t>m3</t>
  </si>
  <si>
    <t>CS ÚRS 2024 02</t>
  </si>
  <si>
    <t>1920264218</t>
  </si>
  <si>
    <t>VV</t>
  </si>
  <si>
    <t>D.1.1.102</t>
  </si>
  <si>
    <t>(0,7*1,5+3,4*1,5)*0,12</t>
  </si>
  <si>
    <t>Součet</t>
  </si>
  <si>
    <t>4113542X9</t>
  </si>
  <si>
    <t>Bednění stropů ztracené z hraněných trapézových vln v 40 mm plech pozinkovaný tl 1,25 mm, vč. dodávky</t>
  </si>
  <si>
    <t>m2</t>
  </si>
  <si>
    <t>622623900</t>
  </si>
  <si>
    <t>(0,7*1,5+3,4*1,5)</t>
  </si>
  <si>
    <t>3</t>
  </si>
  <si>
    <t>411361821</t>
  </si>
  <si>
    <t>Výztuž stropů betonářskou ocelí 10 505</t>
  </si>
  <si>
    <t>t</t>
  </si>
  <si>
    <t>-529604328</t>
  </si>
  <si>
    <t>34,7/1000</t>
  </si>
  <si>
    <t>6</t>
  </si>
  <si>
    <t>Úpravy povrchů, podlahy a osazování výplní</t>
  </si>
  <si>
    <t>62</t>
  </si>
  <si>
    <t>Úprava povrchů vnějších</t>
  </si>
  <si>
    <t>62_X1</t>
  </si>
  <si>
    <t>D+M kompletní zapravení dotčených konstrukcí, vč. pomocných prací, doplňků</t>
  </si>
  <si>
    <t>kpl</t>
  </si>
  <si>
    <t>-365128740</t>
  </si>
  <si>
    <t>63</t>
  </si>
  <si>
    <t>Podlahy a podlahové konstrukce</t>
  </si>
  <si>
    <t>5</t>
  </si>
  <si>
    <t>633811111</t>
  </si>
  <si>
    <t>Broušení nerovností betonových podlah do 2 mm - stržení šlemu</t>
  </si>
  <si>
    <t>1682129017</t>
  </si>
  <si>
    <t>633831111</t>
  </si>
  <si>
    <t>Zdrsnění povrchu betonových podlah kartáčováním ručně</t>
  </si>
  <si>
    <t>361822453</t>
  </si>
  <si>
    <t>7</t>
  </si>
  <si>
    <t>783913171</t>
  </si>
  <si>
    <t>Penetrační syntetický nátěr hrubých betonových podlah</t>
  </si>
  <si>
    <t>233469883</t>
  </si>
  <si>
    <t>8</t>
  </si>
  <si>
    <t>783917161</t>
  </si>
  <si>
    <t>Krycí dvojnásobný syntetický nátěr betonové podlahy</t>
  </si>
  <si>
    <t>-1610971312</t>
  </si>
  <si>
    <t>9</t>
  </si>
  <si>
    <t>Ostatní konstrukce a práce, bourání</t>
  </si>
  <si>
    <t>767161813</t>
  </si>
  <si>
    <t>Demontáž zábradlí rovného nerozebíratelného hmotnosti 1 m zábradlí do 20 kg do suti</t>
  </si>
  <si>
    <t>m</t>
  </si>
  <si>
    <t>-1956054575</t>
  </si>
  <si>
    <t>2,045</t>
  </si>
  <si>
    <t>10</t>
  </si>
  <si>
    <t>767996701</t>
  </si>
  <si>
    <t>Demontáž atypických zámečnických konstrukcí řezáním hm jednotlivých dílů do 50 kg</t>
  </si>
  <si>
    <t>kg</t>
  </si>
  <si>
    <t>1934480989</t>
  </si>
  <si>
    <t>Demontáž stávajícího lemujícího L profilu</t>
  </si>
  <si>
    <t>15</t>
  </si>
  <si>
    <t>998</t>
  </si>
  <si>
    <t>Přesun hmot</t>
  </si>
  <si>
    <t>11</t>
  </si>
  <si>
    <t>998018001</t>
  </si>
  <si>
    <t>Přesun hmot pro budovy ruční pro budovy v do 6 m</t>
  </si>
  <si>
    <t>784893727</t>
  </si>
  <si>
    <t>PSV</t>
  </si>
  <si>
    <t>Práce a dodávky PSV</t>
  </si>
  <si>
    <t>767</t>
  </si>
  <si>
    <t>Konstrukce zámečnické</t>
  </si>
  <si>
    <t>6286136X1</t>
  </si>
  <si>
    <t>Žárové zinkování ponorem dílů ocelových konstrukcí mostů hmotnosti do 100 kg, vč. dodávky</t>
  </si>
  <si>
    <t>16</t>
  </si>
  <si>
    <t>-569256621</t>
  </si>
  <si>
    <t>STOJKY:</t>
  </si>
  <si>
    <t>"4x I160, l= 0,805 m, 17,9 kg/m" 57,7 "kg"</t>
  </si>
  <si>
    <t>"4x PLOTNY 300/300/15, 120 kg/m2" 43,2 "kg"</t>
  </si>
  <si>
    <t>+ kotevní materiál pro každou patku 4x kotva M12</t>
  </si>
  <si>
    <t>Mezisoučet</t>
  </si>
  <si>
    <t>RÁM:</t>
  </si>
  <si>
    <t>"2x I160, l= 0,67 m, 17,9 kg/m" 24,0 "kg"</t>
  </si>
  <si>
    <t>"2x I160, l= 3,34 m, 17,9 kg/m" 119,6 "kg"</t>
  </si>
  <si>
    <t>"2x I160, l= 1,35 m, 17,9 kg/m" 48,3 "kg"</t>
  </si>
  <si>
    <t>"1x U160, l= 1,5 m, 18,8 kg/m" 28,2 "kg"</t>
  </si>
  <si>
    <t>PODLAHA:</t>
  </si>
  <si>
    <t>"L PROFIL 120/80/8, l= 1,5 m, 12,2 kg/m" 18,3 "kg"</t>
  </si>
  <si>
    <t>"2x L PROFIL 120/80/8, l= 0,7 m, 12,2 kg/m" 17,1 "kg"</t>
  </si>
  <si>
    <t>"2x L PROFIL 120/80/8, l= 3,4 m, 12,2 kg/m" 83,0 "kg"</t>
  </si>
  <si>
    <t>ZÁBRADLÍ:</t>
  </si>
  <si>
    <t>"11x PÁSOVINA 50/6, l= 1,13 m, 2,36 kg/m" 29,3 "kg"</t>
  </si>
  <si>
    <t>"TRUBKA O40/3 l= 6,8 m, 2,74 kg/m" 18,6 "kg"</t>
  </si>
  <si>
    <t>"2x TRUBKA O30/3 l= 6,8 m, 2,06 kg/m" 28,0 "kg"</t>
  </si>
  <si>
    <t>"11x PRAPOREK - 125x85x5 mm, 40 kg/m2" 4,7 "kg"</t>
  </si>
  <si>
    <t>13</t>
  </si>
  <si>
    <t>9539461X4</t>
  </si>
  <si>
    <t>D+M stojek, vč. svařování, návarků, kotvení, pomocných prací, doplňků, dle PD</t>
  </si>
  <si>
    <t>-852306071</t>
  </si>
  <si>
    <t>14</t>
  </si>
  <si>
    <t>9539461X5</t>
  </si>
  <si>
    <t>D+M rámu, vč. svařování, návarků, kotvení, pomocných prací, doplňků, dle PD</t>
  </si>
  <si>
    <t>52039982</t>
  </si>
  <si>
    <t>9539461X6</t>
  </si>
  <si>
    <t>D+M podlahy, vč. svařování, návarků, kotvení, pomocných prací, doplňků, dle PD</t>
  </si>
  <si>
    <t>-1171106896</t>
  </si>
  <si>
    <t>9539461X7</t>
  </si>
  <si>
    <t>D+M zábradlí, vč. svařování, návarků, kotvení, pomocných prací, doplňků, dle PD</t>
  </si>
  <si>
    <t>-1921110778</t>
  </si>
  <si>
    <t>17</t>
  </si>
  <si>
    <t>9539461X8</t>
  </si>
  <si>
    <t>D+M řetízky, vč. oček, karabinek, svařování, pomocných prací, doplňků, dle PD</t>
  </si>
  <si>
    <t>96006006</t>
  </si>
  <si>
    <t>ZÁBRADLÍ ŘETÍZKY:</t>
  </si>
  <si>
    <t>3*2,9</t>
  </si>
  <si>
    <t>18</t>
  </si>
  <si>
    <t>767_X</t>
  </si>
  <si>
    <t>D+M úprava stávajícího zábradlí - napojení zábradelní výplně stávajícího sloupku s novým sloupkem, vč. pomocných prací, doplňků, PÚ</t>
  </si>
  <si>
    <t>1497723916</t>
  </si>
  <si>
    <t>19</t>
  </si>
  <si>
    <t>998767121</t>
  </si>
  <si>
    <t>Přesun hmot tonážní pro zámečnické konstrukce ruční v objektech v do 6 m</t>
  </si>
  <si>
    <t>843847634</t>
  </si>
  <si>
    <t>VON - Vedlejší a ostatní náklady</t>
  </si>
  <si>
    <t>VRN - Vedlejší rozpočtové náklady</t>
  </si>
  <si>
    <t>VRN</t>
  </si>
  <si>
    <t>Vedlejší rozpočtové náklady</t>
  </si>
  <si>
    <t>013244000</t>
  </si>
  <si>
    <t>Dokumentace výrobní</t>
  </si>
  <si>
    <t>1024</t>
  </si>
  <si>
    <t>739922495</t>
  </si>
  <si>
    <t>013254000</t>
  </si>
  <si>
    <t>Dokumentace skutečného provedení stavby</t>
  </si>
  <si>
    <t>763175187</t>
  </si>
  <si>
    <t>030001000</t>
  </si>
  <si>
    <t>Zařízení staveniště</t>
  </si>
  <si>
    <t>-2066988963</t>
  </si>
  <si>
    <t>zařízení, provoz, odstranění po dobu výstavby</t>
  </si>
  <si>
    <t>041403000</t>
  </si>
  <si>
    <t>Bezpečnostní a hygienická opatření na staveništi, vč. oplocení</t>
  </si>
  <si>
    <t>2029081923</t>
  </si>
  <si>
    <t>045203000</t>
  </si>
  <si>
    <t>Kompletační činnost</t>
  </si>
  <si>
    <t>462924467</t>
  </si>
  <si>
    <t>079002000</t>
  </si>
  <si>
    <t>Parkování v areálu</t>
  </si>
  <si>
    <t>-1513972565</t>
  </si>
  <si>
    <t>065002000</t>
  </si>
  <si>
    <t>Mimostaveništní doprava materiálů, výrobků a strojů</t>
  </si>
  <si>
    <t>-2052151909</t>
  </si>
  <si>
    <t>045002000</t>
  </si>
  <si>
    <t>Fotodokumentace</t>
  </si>
  <si>
    <t>640408082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</si>
</sst>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21</v>
      </c>
      <c r="AK11" s="32" t="s">
        <v>26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27</v>
      </c>
      <c r="AK13" s="32" t="s">
        <v>25</v>
      </c>
      <c r="AN13" s="34" t="s">
        <v>28</v>
      </c>
      <c r="AR13" s="22"/>
      <c r="BE13" s="31"/>
      <c r="BS13" s="19" t="s">
        <v>6</v>
      </c>
    </row>
    <row r="14">
      <c r="B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N14" s="34" t="s">
        <v>28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29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21</v>
      </c>
      <c r="AK17" s="32" t="s">
        <v>26</v>
      </c>
      <c r="AN17" s="27" t="s">
        <v>1</v>
      </c>
      <c r="AR17" s="22"/>
      <c r="BE17" s="31"/>
      <c r="BS17" s="19" t="s">
        <v>30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31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21</v>
      </c>
      <c r="AK20" s="32" t="s">
        <v>26</v>
      </c>
      <c r="AN20" s="27" t="s">
        <v>1</v>
      </c>
      <c r="AR20" s="22"/>
      <c r="BE20" s="31"/>
      <c r="BS20" s="19" t="s">
        <v>30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32</v>
      </c>
      <c r="AR22" s="22"/>
      <c r="BE22" s="31"/>
    </row>
    <row r="23" s="1" customFormat="1" ht="84" customHeight="1">
      <c r="B23" s="22"/>
      <c r="E23" s="36" t="s">
        <v>33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38</v>
      </c>
      <c r="E29" s="3"/>
      <c r="F29" s="32" t="s">
        <v>39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40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41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42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43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45</v>
      </c>
      <c r="U35" s="50"/>
      <c r="V35" s="50"/>
      <c r="W35" s="50"/>
      <c r="X35" s="52" t="s">
        <v>46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47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48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49</v>
      </c>
      <c r="AI60" s="41"/>
      <c r="AJ60" s="41"/>
      <c r="AK60" s="41"/>
      <c r="AL60" s="41"/>
      <c r="AM60" s="58" t="s">
        <v>50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52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49</v>
      </c>
      <c r="AI75" s="41"/>
      <c r="AJ75" s="41"/>
      <c r="AK75" s="41"/>
      <c r="AL75" s="41"/>
      <c r="AM75" s="58" t="s">
        <v>50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LJ01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RAMPA U OBJEKTU WJ PRÁDELNA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28. 11. 2024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29</v>
      </c>
      <c r="AJ89" s="38"/>
      <c r="AK89" s="38"/>
      <c r="AL89" s="38"/>
      <c r="AM89" s="70" t="str">
        <f>IF(E17="","",E17)</f>
        <v xml:space="preserve"> </v>
      </c>
      <c r="AN89" s="4"/>
      <c r="AO89" s="4"/>
      <c r="AP89" s="4"/>
      <c r="AQ89" s="38"/>
      <c r="AR89" s="39"/>
      <c r="AS89" s="71" t="s">
        <v>54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27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31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55</v>
      </c>
      <c r="D92" s="80"/>
      <c r="E92" s="80"/>
      <c r="F92" s="80"/>
      <c r="G92" s="80"/>
      <c r="H92" s="81"/>
      <c r="I92" s="82" t="s">
        <v>56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57</v>
      </c>
      <c r="AH92" s="80"/>
      <c r="AI92" s="80"/>
      <c r="AJ92" s="80"/>
      <c r="AK92" s="80"/>
      <c r="AL92" s="80"/>
      <c r="AM92" s="80"/>
      <c r="AN92" s="82" t="s">
        <v>58</v>
      </c>
      <c r="AO92" s="80"/>
      <c r="AP92" s="84"/>
      <c r="AQ92" s="85" t="s">
        <v>59</v>
      </c>
      <c r="AR92" s="39"/>
      <c r="AS92" s="86" t="s">
        <v>60</v>
      </c>
      <c r="AT92" s="87" t="s">
        <v>61</v>
      </c>
      <c r="AU92" s="87" t="s">
        <v>62</v>
      </c>
      <c r="AV92" s="87" t="s">
        <v>63</v>
      </c>
      <c r="AW92" s="87" t="s">
        <v>64</v>
      </c>
      <c r="AX92" s="87" t="s">
        <v>65</v>
      </c>
      <c r="AY92" s="87" t="s">
        <v>66</v>
      </c>
      <c r="AZ92" s="87" t="s">
        <v>67</v>
      </c>
      <c r="BA92" s="87" t="s">
        <v>68</v>
      </c>
      <c r="BB92" s="87" t="s">
        <v>69</v>
      </c>
      <c r="BC92" s="87" t="s">
        <v>70</v>
      </c>
      <c r="BD92" s="88" t="s">
        <v>71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72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ROUND(SUM(AG95:AG96),2)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ROUND(SUM(AS95:AS96),2)</f>
        <v>0</v>
      </c>
      <c r="AT94" s="99">
        <f>ROUND(SUM(AV94:AW94),2)</f>
        <v>0</v>
      </c>
      <c r="AU94" s="100">
        <f>ROUND(SUM(AU95:AU96),5)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ROUND(SUM(AZ95:AZ96),2)</f>
        <v>0</v>
      </c>
      <c r="BA94" s="99">
        <f>ROUND(SUM(BA95:BA96),2)</f>
        <v>0</v>
      </c>
      <c r="BB94" s="99">
        <f>ROUND(SUM(BB95:BB96),2)</f>
        <v>0</v>
      </c>
      <c r="BC94" s="99">
        <f>ROUND(SUM(BC95:BC96),2)</f>
        <v>0</v>
      </c>
      <c r="BD94" s="101">
        <f>ROUND(SUM(BD95:BD96),2)</f>
        <v>0</v>
      </c>
      <c r="BE94" s="6"/>
      <c r="BS94" s="102" t="s">
        <v>73</v>
      </c>
      <c r="BT94" s="102" t="s">
        <v>74</v>
      </c>
      <c r="BU94" s="103" t="s">
        <v>75</v>
      </c>
      <c r="BV94" s="102" t="s">
        <v>76</v>
      </c>
      <c r="BW94" s="102" t="s">
        <v>4</v>
      </c>
      <c r="BX94" s="102" t="s">
        <v>77</v>
      </c>
      <c r="CL94" s="102" t="s">
        <v>1</v>
      </c>
    </row>
    <row r="95" s="7" customFormat="1" ht="16.5" customHeight="1">
      <c r="A95" s="104" t="s">
        <v>78</v>
      </c>
      <c r="B95" s="105"/>
      <c r="C95" s="106"/>
      <c r="D95" s="107" t="s">
        <v>79</v>
      </c>
      <c r="E95" s="107"/>
      <c r="F95" s="107"/>
      <c r="G95" s="107"/>
      <c r="H95" s="107"/>
      <c r="I95" s="108"/>
      <c r="J95" s="107" t="s">
        <v>80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'A01 - Stavebně konstrukčn...'!J30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81</v>
      </c>
      <c r="AR95" s="105"/>
      <c r="AS95" s="111">
        <v>0</v>
      </c>
      <c r="AT95" s="112">
        <f>ROUND(SUM(AV95:AW95),2)</f>
        <v>0</v>
      </c>
      <c r="AU95" s="113">
        <f>'A01 - Stavebně konstrukčn...'!P125</f>
        <v>0</v>
      </c>
      <c r="AV95" s="112">
        <f>'A01 - Stavebně konstrukčn...'!J33</f>
        <v>0</v>
      </c>
      <c r="AW95" s="112">
        <f>'A01 - Stavebně konstrukčn...'!J34</f>
        <v>0</v>
      </c>
      <c r="AX95" s="112">
        <f>'A01 - Stavebně konstrukčn...'!J35</f>
        <v>0</v>
      </c>
      <c r="AY95" s="112">
        <f>'A01 - Stavebně konstrukčn...'!J36</f>
        <v>0</v>
      </c>
      <c r="AZ95" s="112">
        <f>'A01 - Stavebně konstrukčn...'!F33</f>
        <v>0</v>
      </c>
      <c r="BA95" s="112">
        <f>'A01 - Stavebně konstrukčn...'!F34</f>
        <v>0</v>
      </c>
      <c r="BB95" s="112">
        <f>'A01 - Stavebně konstrukčn...'!F35</f>
        <v>0</v>
      </c>
      <c r="BC95" s="112">
        <f>'A01 - Stavebně konstrukčn...'!F36</f>
        <v>0</v>
      </c>
      <c r="BD95" s="114">
        <f>'A01 - Stavebně konstrukčn...'!F37</f>
        <v>0</v>
      </c>
      <c r="BE95" s="7"/>
      <c r="BT95" s="115" t="s">
        <v>82</v>
      </c>
      <c r="BV95" s="115" t="s">
        <v>76</v>
      </c>
      <c r="BW95" s="115" t="s">
        <v>83</v>
      </c>
      <c r="BX95" s="115" t="s">
        <v>4</v>
      </c>
      <c r="CL95" s="115" t="s">
        <v>1</v>
      </c>
      <c r="CM95" s="115" t="s">
        <v>84</v>
      </c>
    </row>
    <row r="96" s="7" customFormat="1" ht="16.5" customHeight="1">
      <c r="A96" s="104" t="s">
        <v>78</v>
      </c>
      <c r="B96" s="105"/>
      <c r="C96" s="106"/>
      <c r="D96" s="107" t="s">
        <v>85</v>
      </c>
      <c r="E96" s="107"/>
      <c r="F96" s="107"/>
      <c r="G96" s="107"/>
      <c r="H96" s="107"/>
      <c r="I96" s="108"/>
      <c r="J96" s="107" t="s">
        <v>86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'VON - Vedlejší a ostatní ...'!J30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81</v>
      </c>
      <c r="AR96" s="105"/>
      <c r="AS96" s="116">
        <v>0</v>
      </c>
      <c r="AT96" s="117">
        <f>ROUND(SUM(AV96:AW96),2)</f>
        <v>0</v>
      </c>
      <c r="AU96" s="118">
        <f>'VON - Vedlejší a ostatní ...'!P117</f>
        <v>0</v>
      </c>
      <c r="AV96" s="117">
        <f>'VON - Vedlejší a ostatní ...'!J33</f>
        <v>0</v>
      </c>
      <c r="AW96" s="117">
        <f>'VON - Vedlejší a ostatní ...'!J34</f>
        <v>0</v>
      </c>
      <c r="AX96" s="117">
        <f>'VON - Vedlejší a ostatní ...'!J35</f>
        <v>0</v>
      </c>
      <c r="AY96" s="117">
        <f>'VON - Vedlejší a ostatní ...'!J36</f>
        <v>0</v>
      </c>
      <c r="AZ96" s="117">
        <f>'VON - Vedlejší a ostatní ...'!F33</f>
        <v>0</v>
      </c>
      <c r="BA96" s="117">
        <f>'VON - Vedlejší a ostatní ...'!F34</f>
        <v>0</v>
      </c>
      <c r="BB96" s="117">
        <f>'VON - Vedlejší a ostatní ...'!F35</f>
        <v>0</v>
      </c>
      <c r="BC96" s="117">
        <f>'VON - Vedlejší a ostatní ...'!F36</f>
        <v>0</v>
      </c>
      <c r="BD96" s="119">
        <f>'VON - Vedlejší a ostatní ...'!F37</f>
        <v>0</v>
      </c>
      <c r="BE96" s="7"/>
      <c r="BT96" s="115" t="s">
        <v>82</v>
      </c>
      <c r="BV96" s="115" t="s">
        <v>76</v>
      </c>
      <c r="BW96" s="115" t="s">
        <v>87</v>
      </c>
      <c r="BX96" s="115" t="s">
        <v>4</v>
      </c>
      <c r="CL96" s="115" t="s">
        <v>1</v>
      </c>
      <c r="CM96" s="115" t="s">
        <v>84</v>
      </c>
    </row>
    <row r="97" s="2" customFormat="1" ht="30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9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39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A01 - Stavebně konstrukčn...'!C2" display="/"/>
    <hyperlink ref="A96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="1" customFormat="1" ht="24.96" customHeight="1">
      <c r="B4" s="22"/>
      <c r="D4" s="23" t="s">
        <v>88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RAMPA U OBJEKTU WJ PRÁDELNA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89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90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28. 11. 2024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26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26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26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34</v>
      </c>
      <c r="E30" s="38"/>
      <c r="F30" s="38"/>
      <c r="G30" s="38"/>
      <c r="H30" s="38"/>
      <c r="I30" s="38"/>
      <c r="J30" s="96">
        <f>ROUND(J125,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36</v>
      </c>
      <c r="G32" s="38"/>
      <c r="H32" s="38"/>
      <c r="I32" s="43" t="s">
        <v>35</v>
      </c>
      <c r="J32" s="43" t="s">
        <v>37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38</v>
      </c>
      <c r="E33" s="32" t="s">
        <v>39</v>
      </c>
      <c r="F33" s="127">
        <f>ROUND((SUM(BE125:BE229)),  2)</f>
        <v>0</v>
      </c>
      <c r="G33" s="38"/>
      <c r="H33" s="38"/>
      <c r="I33" s="128">
        <v>0.20999999999999999</v>
      </c>
      <c r="J33" s="127">
        <f>ROUND(((SUM(BE125:BE229))*I33),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40</v>
      </c>
      <c r="F34" s="127">
        <f>ROUND((SUM(BF125:BF229)),  2)</f>
        <v>0</v>
      </c>
      <c r="G34" s="38"/>
      <c r="H34" s="38"/>
      <c r="I34" s="128">
        <v>0.12</v>
      </c>
      <c r="J34" s="127">
        <f>ROUND(((SUM(BF125:BF229))*I34),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41</v>
      </c>
      <c r="F35" s="127">
        <f>ROUND((SUM(BG125:BG229)),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42</v>
      </c>
      <c r="F36" s="127">
        <f>ROUND((SUM(BH125:BH229)),  2)</f>
        <v>0</v>
      </c>
      <c r="G36" s="38"/>
      <c r="H36" s="38"/>
      <c r="I36" s="128">
        <v>0.12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27">
        <f>ROUND((SUM(BI125:BI229)),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44</v>
      </c>
      <c r="E39" s="81"/>
      <c r="F39" s="81"/>
      <c r="G39" s="131" t="s">
        <v>45</v>
      </c>
      <c r="H39" s="132" t="s">
        <v>46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47</v>
      </c>
      <c r="E50" s="57"/>
      <c r="F50" s="57"/>
      <c r="G50" s="56" t="s">
        <v>48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49</v>
      </c>
      <c r="E61" s="41"/>
      <c r="F61" s="135" t="s">
        <v>50</v>
      </c>
      <c r="G61" s="58" t="s">
        <v>49</v>
      </c>
      <c r="H61" s="41"/>
      <c r="I61" s="41"/>
      <c r="J61" s="136" t="s">
        <v>50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51</v>
      </c>
      <c r="E65" s="59"/>
      <c r="F65" s="59"/>
      <c r="G65" s="56" t="s">
        <v>52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49</v>
      </c>
      <c r="E76" s="41"/>
      <c r="F76" s="135" t="s">
        <v>50</v>
      </c>
      <c r="G76" s="58" t="s">
        <v>49</v>
      </c>
      <c r="H76" s="41"/>
      <c r="I76" s="41"/>
      <c r="J76" s="136" t="s">
        <v>50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RAMPA U OBJEKTU WJ PRÁDELNA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A01 - Stavebně konstrukční část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28. 11. 2024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 xml:space="preserve"> </v>
      </c>
      <c r="G91" s="38"/>
      <c r="H91" s="38"/>
      <c r="I91" s="32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92</v>
      </c>
      <c r="D94" s="129"/>
      <c r="E94" s="129"/>
      <c r="F94" s="129"/>
      <c r="G94" s="129"/>
      <c r="H94" s="129"/>
      <c r="I94" s="129"/>
      <c r="J94" s="138" t="s">
        <v>93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94</v>
      </c>
      <c r="D96" s="38"/>
      <c r="E96" s="38"/>
      <c r="F96" s="38"/>
      <c r="G96" s="38"/>
      <c r="H96" s="38"/>
      <c r="I96" s="38"/>
      <c r="J96" s="96">
        <f>J125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95</v>
      </c>
    </row>
    <row r="97" s="9" customFormat="1" ht="24.96" customHeight="1">
      <c r="A97" s="9"/>
      <c r="B97" s="140"/>
      <c r="C97" s="9"/>
      <c r="D97" s="141" t="s">
        <v>96</v>
      </c>
      <c r="E97" s="142"/>
      <c r="F97" s="142"/>
      <c r="G97" s="142"/>
      <c r="H97" s="142"/>
      <c r="I97" s="142"/>
      <c r="J97" s="143">
        <f>J126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97</v>
      </c>
      <c r="E98" s="146"/>
      <c r="F98" s="146"/>
      <c r="G98" s="146"/>
      <c r="H98" s="146"/>
      <c r="I98" s="146"/>
      <c r="J98" s="147">
        <f>J127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98</v>
      </c>
      <c r="E99" s="146"/>
      <c r="F99" s="146"/>
      <c r="G99" s="146"/>
      <c r="H99" s="146"/>
      <c r="I99" s="146"/>
      <c r="J99" s="147">
        <f>J140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44"/>
      <c r="C100" s="10"/>
      <c r="D100" s="145" t="s">
        <v>99</v>
      </c>
      <c r="E100" s="146"/>
      <c r="F100" s="146"/>
      <c r="G100" s="146"/>
      <c r="H100" s="146"/>
      <c r="I100" s="146"/>
      <c r="J100" s="147">
        <f>J141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44"/>
      <c r="C101" s="10"/>
      <c r="D101" s="145" t="s">
        <v>100</v>
      </c>
      <c r="E101" s="146"/>
      <c r="F101" s="146"/>
      <c r="G101" s="146"/>
      <c r="H101" s="146"/>
      <c r="I101" s="146"/>
      <c r="J101" s="147">
        <f>J143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101</v>
      </c>
      <c r="E102" s="146"/>
      <c r="F102" s="146"/>
      <c r="G102" s="146"/>
      <c r="H102" s="146"/>
      <c r="I102" s="146"/>
      <c r="J102" s="147">
        <f>J151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102</v>
      </c>
      <c r="E103" s="146"/>
      <c r="F103" s="146"/>
      <c r="G103" s="146"/>
      <c r="H103" s="146"/>
      <c r="I103" s="146"/>
      <c r="J103" s="147">
        <f>J161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0"/>
      <c r="C104" s="9"/>
      <c r="D104" s="141" t="s">
        <v>103</v>
      </c>
      <c r="E104" s="142"/>
      <c r="F104" s="142"/>
      <c r="G104" s="142"/>
      <c r="H104" s="142"/>
      <c r="I104" s="142"/>
      <c r="J104" s="143">
        <f>J163</f>
        <v>0</v>
      </c>
      <c r="K104" s="9"/>
      <c r="L104" s="14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4"/>
      <c r="C105" s="10"/>
      <c r="D105" s="145" t="s">
        <v>104</v>
      </c>
      <c r="E105" s="146"/>
      <c r="F105" s="146"/>
      <c r="G105" s="146"/>
      <c r="H105" s="146"/>
      <c r="I105" s="146"/>
      <c r="J105" s="147">
        <f>J164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105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21" t="str">
        <f>E7</f>
        <v>RAMPA U OBJEKTU WJ PRÁDELNA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89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E9</f>
        <v>A01 - Stavebně konstrukční část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F12</f>
        <v xml:space="preserve"> </v>
      </c>
      <c r="G119" s="38"/>
      <c r="H119" s="38"/>
      <c r="I119" s="32" t="s">
        <v>22</v>
      </c>
      <c r="J119" s="69" t="str">
        <f>IF(J12="","",J12)</f>
        <v>28. 11. 2024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E15</f>
        <v xml:space="preserve"> </v>
      </c>
      <c r="G121" s="38"/>
      <c r="H121" s="38"/>
      <c r="I121" s="32" t="s">
        <v>29</v>
      </c>
      <c r="J121" s="36" t="str">
        <f>E21</f>
        <v xml:space="preserve"> 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38"/>
      <c r="E122" s="38"/>
      <c r="F122" s="27" t="str">
        <f>IF(E18="","",E18)</f>
        <v>Vyplň údaj</v>
      </c>
      <c r="G122" s="38"/>
      <c r="H122" s="38"/>
      <c r="I122" s="32" t="s">
        <v>31</v>
      </c>
      <c r="J122" s="36" t="str">
        <f>E24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48"/>
      <c r="B124" s="149"/>
      <c r="C124" s="150" t="s">
        <v>106</v>
      </c>
      <c r="D124" s="151" t="s">
        <v>59</v>
      </c>
      <c r="E124" s="151" t="s">
        <v>55</v>
      </c>
      <c r="F124" s="151" t="s">
        <v>56</v>
      </c>
      <c r="G124" s="151" t="s">
        <v>107</v>
      </c>
      <c r="H124" s="151" t="s">
        <v>108</v>
      </c>
      <c r="I124" s="151" t="s">
        <v>109</v>
      </c>
      <c r="J124" s="151" t="s">
        <v>93</v>
      </c>
      <c r="K124" s="152" t="s">
        <v>110</v>
      </c>
      <c r="L124" s="153"/>
      <c r="M124" s="86" t="s">
        <v>1</v>
      </c>
      <c r="N124" s="87" t="s">
        <v>38</v>
      </c>
      <c r="O124" s="87" t="s">
        <v>111</v>
      </c>
      <c r="P124" s="87" t="s">
        <v>112</v>
      </c>
      <c r="Q124" s="87" t="s">
        <v>113</v>
      </c>
      <c r="R124" s="87" t="s">
        <v>114</v>
      </c>
      <c r="S124" s="87" t="s">
        <v>115</v>
      </c>
      <c r="T124" s="88" t="s">
        <v>116</v>
      </c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</row>
    <row r="125" s="2" customFormat="1" ht="22.8" customHeight="1">
      <c r="A125" s="38"/>
      <c r="B125" s="39"/>
      <c r="C125" s="93" t="s">
        <v>117</v>
      </c>
      <c r="D125" s="38"/>
      <c r="E125" s="38"/>
      <c r="F125" s="38"/>
      <c r="G125" s="38"/>
      <c r="H125" s="38"/>
      <c r="I125" s="38"/>
      <c r="J125" s="154">
        <f>BK125</f>
        <v>0</v>
      </c>
      <c r="K125" s="38"/>
      <c r="L125" s="39"/>
      <c r="M125" s="89"/>
      <c r="N125" s="73"/>
      <c r="O125" s="90"/>
      <c r="P125" s="155">
        <f>P126+P163</f>
        <v>0</v>
      </c>
      <c r="Q125" s="90"/>
      <c r="R125" s="155">
        <f>R126+R163</f>
        <v>2.6475086299999999</v>
      </c>
      <c r="S125" s="90"/>
      <c r="T125" s="156">
        <f>T126+T163</f>
        <v>0.048719999999999999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73</v>
      </c>
      <c r="AU125" s="19" t="s">
        <v>95</v>
      </c>
      <c r="BK125" s="157">
        <f>BK126+BK163</f>
        <v>0</v>
      </c>
    </row>
    <row r="126" s="12" customFormat="1" ht="25.92" customHeight="1">
      <c r="A126" s="12"/>
      <c r="B126" s="158"/>
      <c r="C126" s="12"/>
      <c r="D126" s="159" t="s">
        <v>73</v>
      </c>
      <c r="E126" s="160" t="s">
        <v>118</v>
      </c>
      <c r="F126" s="160" t="s">
        <v>119</v>
      </c>
      <c r="G126" s="12"/>
      <c r="H126" s="12"/>
      <c r="I126" s="161"/>
      <c r="J126" s="162">
        <f>BK126</f>
        <v>0</v>
      </c>
      <c r="K126" s="12"/>
      <c r="L126" s="158"/>
      <c r="M126" s="163"/>
      <c r="N126" s="164"/>
      <c r="O126" s="164"/>
      <c r="P126" s="165">
        <f>P127+P140+P151+P161</f>
        <v>0</v>
      </c>
      <c r="Q126" s="164"/>
      <c r="R126" s="165">
        <f>R127+R140+R151+R161</f>
        <v>1.9507086299999998</v>
      </c>
      <c r="S126" s="164"/>
      <c r="T126" s="166">
        <f>T127+T140+T151+T161</f>
        <v>0.047719999999999999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9" t="s">
        <v>82</v>
      </c>
      <c r="AT126" s="167" t="s">
        <v>73</v>
      </c>
      <c r="AU126" s="167" t="s">
        <v>74</v>
      </c>
      <c r="AY126" s="159" t="s">
        <v>120</v>
      </c>
      <c r="BK126" s="168">
        <f>BK127+BK140+BK151+BK161</f>
        <v>0</v>
      </c>
    </row>
    <row r="127" s="12" customFormat="1" ht="22.8" customHeight="1">
      <c r="A127" s="12"/>
      <c r="B127" s="158"/>
      <c r="C127" s="12"/>
      <c r="D127" s="159" t="s">
        <v>73</v>
      </c>
      <c r="E127" s="169" t="s">
        <v>121</v>
      </c>
      <c r="F127" s="169" t="s">
        <v>122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SUM(P128:P139)</f>
        <v>0</v>
      </c>
      <c r="Q127" s="164"/>
      <c r="R127" s="165">
        <f>SUM(R128:R139)</f>
        <v>1.9468341299999998</v>
      </c>
      <c r="S127" s="164"/>
      <c r="T127" s="166">
        <f>SUM(T128:T139)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82</v>
      </c>
      <c r="AT127" s="167" t="s">
        <v>73</v>
      </c>
      <c r="AU127" s="167" t="s">
        <v>82</v>
      </c>
      <c r="AY127" s="159" t="s">
        <v>120</v>
      </c>
      <c r="BK127" s="168">
        <f>SUM(BK128:BK139)</f>
        <v>0</v>
      </c>
    </row>
    <row r="128" s="2" customFormat="1" ht="21.75" customHeight="1">
      <c r="A128" s="38"/>
      <c r="B128" s="171"/>
      <c r="C128" s="172" t="s">
        <v>82</v>
      </c>
      <c r="D128" s="172" t="s">
        <v>123</v>
      </c>
      <c r="E128" s="173" t="s">
        <v>124</v>
      </c>
      <c r="F128" s="174" t="s">
        <v>125</v>
      </c>
      <c r="G128" s="175" t="s">
        <v>126</v>
      </c>
      <c r="H128" s="176">
        <v>0.73799999999999999</v>
      </c>
      <c r="I128" s="177"/>
      <c r="J128" s="178">
        <f>ROUND(I128*H128,2)</f>
        <v>0</v>
      </c>
      <c r="K128" s="174" t="s">
        <v>127</v>
      </c>
      <c r="L128" s="39"/>
      <c r="M128" s="179" t="s">
        <v>1</v>
      </c>
      <c r="N128" s="180" t="s">
        <v>39</v>
      </c>
      <c r="O128" s="77"/>
      <c r="P128" s="181">
        <f>O128*H128</f>
        <v>0</v>
      </c>
      <c r="Q128" s="181">
        <v>2.5020099999999998</v>
      </c>
      <c r="R128" s="181">
        <f>Q128*H128</f>
        <v>1.8464833799999998</v>
      </c>
      <c r="S128" s="181">
        <v>0</v>
      </c>
      <c r="T128" s="18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3" t="s">
        <v>121</v>
      </c>
      <c r="AT128" s="183" t="s">
        <v>123</v>
      </c>
      <c r="AU128" s="183" t="s">
        <v>84</v>
      </c>
      <c r="AY128" s="19" t="s">
        <v>120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9" t="s">
        <v>82</v>
      </c>
      <c r="BK128" s="184">
        <f>ROUND(I128*H128,2)</f>
        <v>0</v>
      </c>
      <c r="BL128" s="19" t="s">
        <v>121</v>
      </c>
      <c r="BM128" s="183" t="s">
        <v>128</v>
      </c>
    </row>
    <row r="129" s="13" customFormat="1">
      <c r="A129" s="13"/>
      <c r="B129" s="185"/>
      <c r="C129" s="13"/>
      <c r="D129" s="186" t="s">
        <v>129</v>
      </c>
      <c r="E129" s="187" t="s">
        <v>1</v>
      </c>
      <c r="F129" s="188" t="s">
        <v>130</v>
      </c>
      <c r="G129" s="13"/>
      <c r="H129" s="187" t="s">
        <v>1</v>
      </c>
      <c r="I129" s="189"/>
      <c r="J129" s="13"/>
      <c r="K129" s="13"/>
      <c r="L129" s="185"/>
      <c r="M129" s="190"/>
      <c r="N129" s="191"/>
      <c r="O129" s="191"/>
      <c r="P129" s="191"/>
      <c r="Q129" s="191"/>
      <c r="R129" s="191"/>
      <c r="S129" s="191"/>
      <c r="T129" s="19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7" t="s">
        <v>129</v>
      </c>
      <c r="AU129" s="187" t="s">
        <v>84</v>
      </c>
      <c r="AV129" s="13" t="s">
        <v>82</v>
      </c>
      <c r="AW129" s="13" t="s">
        <v>30</v>
      </c>
      <c r="AX129" s="13" t="s">
        <v>74</v>
      </c>
      <c r="AY129" s="187" t="s">
        <v>120</v>
      </c>
    </row>
    <row r="130" s="14" customFormat="1">
      <c r="A130" s="14"/>
      <c r="B130" s="193"/>
      <c r="C130" s="14"/>
      <c r="D130" s="186" t="s">
        <v>129</v>
      </c>
      <c r="E130" s="194" t="s">
        <v>1</v>
      </c>
      <c r="F130" s="195" t="s">
        <v>131</v>
      </c>
      <c r="G130" s="14"/>
      <c r="H130" s="196">
        <v>0.73799999999999999</v>
      </c>
      <c r="I130" s="197"/>
      <c r="J130" s="14"/>
      <c r="K130" s="14"/>
      <c r="L130" s="193"/>
      <c r="M130" s="198"/>
      <c r="N130" s="199"/>
      <c r="O130" s="199"/>
      <c r="P130" s="199"/>
      <c r="Q130" s="199"/>
      <c r="R130" s="199"/>
      <c r="S130" s="199"/>
      <c r="T130" s="20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94" t="s">
        <v>129</v>
      </c>
      <c r="AU130" s="194" t="s">
        <v>84</v>
      </c>
      <c r="AV130" s="14" t="s">
        <v>84</v>
      </c>
      <c r="AW130" s="14" t="s">
        <v>30</v>
      </c>
      <c r="AX130" s="14" t="s">
        <v>74</v>
      </c>
      <c r="AY130" s="194" t="s">
        <v>120</v>
      </c>
    </row>
    <row r="131" s="15" customFormat="1">
      <c r="A131" s="15"/>
      <c r="B131" s="201"/>
      <c r="C131" s="15"/>
      <c r="D131" s="186" t="s">
        <v>129</v>
      </c>
      <c r="E131" s="202" t="s">
        <v>1</v>
      </c>
      <c r="F131" s="203" t="s">
        <v>132</v>
      </c>
      <c r="G131" s="15"/>
      <c r="H131" s="204">
        <v>0.73799999999999999</v>
      </c>
      <c r="I131" s="205"/>
      <c r="J131" s="15"/>
      <c r="K131" s="15"/>
      <c r="L131" s="201"/>
      <c r="M131" s="206"/>
      <c r="N131" s="207"/>
      <c r="O131" s="207"/>
      <c r="P131" s="207"/>
      <c r="Q131" s="207"/>
      <c r="R131" s="207"/>
      <c r="S131" s="207"/>
      <c r="T131" s="20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02" t="s">
        <v>129</v>
      </c>
      <c r="AU131" s="202" t="s">
        <v>84</v>
      </c>
      <c r="AV131" s="15" t="s">
        <v>121</v>
      </c>
      <c r="AW131" s="15" t="s">
        <v>30</v>
      </c>
      <c r="AX131" s="15" t="s">
        <v>82</v>
      </c>
      <c r="AY131" s="202" t="s">
        <v>120</v>
      </c>
    </row>
    <row r="132" s="2" customFormat="1" ht="33" customHeight="1">
      <c r="A132" s="38"/>
      <c r="B132" s="171"/>
      <c r="C132" s="172" t="s">
        <v>84</v>
      </c>
      <c r="D132" s="172" t="s">
        <v>123</v>
      </c>
      <c r="E132" s="173" t="s">
        <v>133</v>
      </c>
      <c r="F132" s="174" t="s">
        <v>134</v>
      </c>
      <c r="G132" s="175" t="s">
        <v>135</v>
      </c>
      <c r="H132" s="176">
        <v>6.1500000000000004</v>
      </c>
      <c r="I132" s="177"/>
      <c r="J132" s="178">
        <f>ROUND(I132*H132,2)</f>
        <v>0</v>
      </c>
      <c r="K132" s="174" t="s">
        <v>1</v>
      </c>
      <c r="L132" s="39"/>
      <c r="M132" s="179" t="s">
        <v>1</v>
      </c>
      <c r="N132" s="180" t="s">
        <v>39</v>
      </c>
      <c r="O132" s="77"/>
      <c r="P132" s="181">
        <f>O132*H132</f>
        <v>0</v>
      </c>
      <c r="Q132" s="181">
        <v>0.01031</v>
      </c>
      <c r="R132" s="181">
        <f>Q132*H132</f>
        <v>0.063406500000000005</v>
      </c>
      <c r="S132" s="181">
        <v>0</v>
      </c>
      <c r="T132" s="18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3" t="s">
        <v>121</v>
      </c>
      <c r="AT132" s="183" t="s">
        <v>123</v>
      </c>
      <c r="AU132" s="183" t="s">
        <v>84</v>
      </c>
      <c r="AY132" s="19" t="s">
        <v>120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9" t="s">
        <v>82</v>
      </c>
      <c r="BK132" s="184">
        <f>ROUND(I132*H132,2)</f>
        <v>0</v>
      </c>
      <c r="BL132" s="19" t="s">
        <v>121</v>
      </c>
      <c r="BM132" s="183" t="s">
        <v>136</v>
      </c>
    </row>
    <row r="133" s="13" customFormat="1">
      <c r="A133" s="13"/>
      <c r="B133" s="185"/>
      <c r="C133" s="13"/>
      <c r="D133" s="186" t="s">
        <v>129</v>
      </c>
      <c r="E133" s="187" t="s">
        <v>1</v>
      </c>
      <c r="F133" s="188" t="s">
        <v>130</v>
      </c>
      <c r="G133" s="13"/>
      <c r="H133" s="187" t="s">
        <v>1</v>
      </c>
      <c r="I133" s="189"/>
      <c r="J133" s="13"/>
      <c r="K133" s="13"/>
      <c r="L133" s="185"/>
      <c r="M133" s="190"/>
      <c r="N133" s="191"/>
      <c r="O133" s="191"/>
      <c r="P133" s="191"/>
      <c r="Q133" s="191"/>
      <c r="R133" s="191"/>
      <c r="S133" s="191"/>
      <c r="T133" s="19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7" t="s">
        <v>129</v>
      </c>
      <c r="AU133" s="187" t="s">
        <v>84</v>
      </c>
      <c r="AV133" s="13" t="s">
        <v>82</v>
      </c>
      <c r="AW133" s="13" t="s">
        <v>30</v>
      </c>
      <c r="AX133" s="13" t="s">
        <v>74</v>
      </c>
      <c r="AY133" s="187" t="s">
        <v>120</v>
      </c>
    </row>
    <row r="134" s="14" customFormat="1">
      <c r="A134" s="14"/>
      <c r="B134" s="193"/>
      <c r="C134" s="14"/>
      <c r="D134" s="186" t="s">
        <v>129</v>
      </c>
      <c r="E134" s="194" t="s">
        <v>1</v>
      </c>
      <c r="F134" s="195" t="s">
        <v>137</v>
      </c>
      <c r="G134" s="14"/>
      <c r="H134" s="196">
        <v>6.1500000000000004</v>
      </c>
      <c r="I134" s="197"/>
      <c r="J134" s="14"/>
      <c r="K134" s="14"/>
      <c r="L134" s="193"/>
      <c r="M134" s="198"/>
      <c r="N134" s="199"/>
      <c r="O134" s="199"/>
      <c r="P134" s="199"/>
      <c r="Q134" s="199"/>
      <c r="R134" s="199"/>
      <c r="S134" s="199"/>
      <c r="T134" s="20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4" t="s">
        <v>129</v>
      </c>
      <c r="AU134" s="194" t="s">
        <v>84</v>
      </c>
      <c r="AV134" s="14" t="s">
        <v>84</v>
      </c>
      <c r="AW134" s="14" t="s">
        <v>30</v>
      </c>
      <c r="AX134" s="14" t="s">
        <v>74</v>
      </c>
      <c r="AY134" s="194" t="s">
        <v>120</v>
      </c>
    </row>
    <row r="135" s="15" customFormat="1">
      <c r="A135" s="15"/>
      <c r="B135" s="201"/>
      <c r="C135" s="15"/>
      <c r="D135" s="186" t="s">
        <v>129</v>
      </c>
      <c r="E135" s="202" t="s">
        <v>1</v>
      </c>
      <c r="F135" s="203" t="s">
        <v>132</v>
      </c>
      <c r="G135" s="15"/>
      <c r="H135" s="204">
        <v>6.1500000000000004</v>
      </c>
      <c r="I135" s="205"/>
      <c r="J135" s="15"/>
      <c r="K135" s="15"/>
      <c r="L135" s="201"/>
      <c r="M135" s="206"/>
      <c r="N135" s="207"/>
      <c r="O135" s="207"/>
      <c r="P135" s="207"/>
      <c r="Q135" s="207"/>
      <c r="R135" s="207"/>
      <c r="S135" s="207"/>
      <c r="T135" s="20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02" t="s">
        <v>129</v>
      </c>
      <c r="AU135" s="202" t="s">
        <v>84</v>
      </c>
      <c r="AV135" s="15" t="s">
        <v>121</v>
      </c>
      <c r="AW135" s="15" t="s">
        <v>30</v>
      </c>
      <c r="AX135" s="15" t="s">
        <v>82</v>
      </c>
      <c r="AY135" s="202" t="s">
        <v>120</v>
      </c>
    </row>
    <row r="136" s="2" customFormat="1" ht="16.5" customHeight="1">
      <c r="A136" s="38"/>
      <c r="B136" s="171"/>
      <c r="C136" s="172" t="s">
        <v>138</v>
      </c>
      <c r="D136" s="172" t="s">
        <v>123</v>
      </c>
      <c r="E136" s="173" t="s">
        <v>139</v>
      </c>
      <c r="F136" s="174" t="s">
        <v>140</v>
      </c>
      <c r="G136" s="175" t="s">
        <v>141</v>
      </c>
      <c r="H136" s="176">
        <v>0.035000000000000003</v>
      </c>
      <c r="I136" s="177"/>
      <c r="J136" s="178">
        <f>ROUND(I136*H136,2)</f>
        <v>0</v>
      </c>
      <c r="K136" s="174" t="s">
        <v>127</v>
      </c>
      <c r="L136" s="39"/>
      <c r="M136" s="179" t="s">
        <v>1</v>
      </c>
      <c r="N136" s="180" t="s">
        <v>39</v>
      </c>
      <c r="O136" s="77"/>
      <c r="P136" s="181">
        <f>O136*H136</f>
        <v>0</v>
      </c>
      <c r="Q136" s="181">
        <v>1.05555</v>
      </c>
      <c r="R136" s="181">
        <f>Q136*H136</f>
        <v>0.036944250000000005</v>
      </c>
      <c r="S136" s="181">
        <v>0</v>
      </c>
      <c r="T136" s="18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3" t="s">
        <v>121</v>
      </c>
      <c r="AT136" s="183" t="s">
        <v>123</v>
      </c>
      <c r="AU136" s="183" t="s">
        <v>84</v>
      </c>
      <c r="AY136" s="19" t="s">
        <v>120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9" t="s">
        <v>82</v>
      </c>
      <c r="BK136" s="184">
        <f>ROUND(I136*H136,2)</f>
        <v>0</v>
      </c>
      <c r="BL136" s="19" t="s">
        <v>121</v>
      </c>
      <c r="BM136" s="183" t="s">
        <v>142</v>
      </c>
    </row>
    <row r="137" s="13" customFormat="1">
      <c r="A137" s="13"/>
      <c r="B137" s="185"/>
      <c r="C137" s="13"/>
      <c r="D137" s="186" t="s">
        <v>129</v>
      </c>
      <c r="E137" s="187" t="s">
        <v>1</v>
      </c>
      <c r="F137" s="188" t="s">
        <v>130</v>
      </c>
      <c r="G137" s="13"/>
      <c r="H137" s="187" t="s">
        <v>1</v>
      </c>
      <c r="I137" s="189"/>
      <c r="J137" s="13"/>
      <c r="K137" s="13"/>
      <c r="L137" s="185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7" t="s">
        <v>129</v>
      </c>
      <c r="AU137" s="187" t="s">
        <v>84</v>
      </c>
      <c r="AV137" s="13" t="s">
        <v>82</v>
      </c>
      <c r="AW137" s="13" t="s">
        <v>30</v>
      </c>
      <c r="AX137" s="13" t="s">
        <v>74</v>
      </c>
      <c r="AY137" s="187" t="s">
        <v>120</v>
      </c>
    </row>
    <row r="138" s="14" customFormat="1">
      <c r="A138" s="14"/>
      <c r="B138" s="193"/>
      <c r="C138" s="14"/>
      <c r="D138" s="186" t="s">
        <v>129</v>
      </c>
      <c r="E138" s="194" t="s">
        <v>1</v>
      </c>
      <c r="F138" s="195" t="s">
        <v>143</v>
      </c>
      <c r="G138" s="14"/>
      <c r="H138" s="196">
        <v>0.035000000000000003</v>
      </c>
      <c r="I138" s="197"/>
      <c r="J138" s="14"/>
      <c r="K138" s="14"/>
      <c r="L138" s="193"/>
      <c r="M138" s="198"/>
      <c r="N138" s="199"/>
      <c r="O138" s="199"/>
      <c r="P138" s="199"/>
      <c r="Q138" s="199"/>
      <c r="R138" s="199"/>
      <c r="S138" s="199"/>
      <c r="T138" s="20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4" t="s">
        <v>129</v>
      </c>
      <c r="AU138" s="194" t="s">
        <v>84</v>
      </c>
      <c r="AV138" s="14" t="s">
        <v>84</v>
      </c>
      <c r="AW138" s="14" t="s">
        <v>30</v>
      </c>
      <c r="AX138" s="14" t="s">
        <v>74</v>
      </c>
      <c r="AY138" s="194" t="s">
        <v>120</v>
      </c>
    </row>
    <row r="139" s="15" customFormat="1">
      <c r="A139" s="15"/>
      <c r="B139" s="201"/>
      <c r="C139" s="15"/>
      <c r="D139" s="186" t="s">
        <v>129</v>
      </c>
      <c r="E139" s="202" t="s">
        <v>1</v>
      </c>
      <c r="F139" s="203" t="s">
        <v>132</v>
      </c>
      <c r="G139" s="15"/>
      <c r="H139" s="204">
        <v>0.035000000000000003</v>
      </c>
      <c r="I139" s="205"/>
      <c r="J139" s="15"/>
      <c r="K139" s="15"/>
      <c r="L139" s="201"/>
      <c r="M139" s="206"/>
      <c r="N139" s="207"/>
      <c r="O139" s="207"/>
      <c r="P139" s="207"/>
      <c r="Q139" s="207"/>
      <c r="R139" s="207"/>
      <c r="S139" s="207"/>
      <c r="T139" s="20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02" t="s">
        <v>129</v>
      </c>
      <c r="AU139" s="202" t="s">
        <v>84</v>
      </c>
      <c r="AV139" s="15" t="s">
        <v>121</v>
      </c>
      <c r="AW139" s="15" t="s">
        <v>30</v>
      </c>
      <c r="AX139" s="15" t="s">
        <v>82</v>
      </c>
      <c r="AY139" s="202" t="s">
        <v>120</v>
      </c>
    </row>
    <row r="140" s="12" customFormat="1" ht="22.8" customHeight="1">
      <c r="A140" s="12"/>
      <c r="B140" s="158"/>
      <c r="C140" s="12"/>
      <c r="D140" s="159" t="s">
        <v>73</v>
      </c>
      <c r="E140" s="169" t="s">
        <v>144</v>
      </c>
      <c r="F140" s="169" t="s">
        <v>145</v>
      </c>
      <c r="G140" s="12"/>
      <c r="H140" s="12"/>
      <c r="I140" s="161"/>
      <c r="J140" s="170">
        <f>BK140</f>
        <v>0</v>
      </c>
      <c r="K140" s="12"/>
      <c r="L140" s="158"/>
      <c r="M140" s="163"/>
      <c r="N140" s="164"/>
      <c r="O140" s="164"/>
      <c r="P140" s="165">
        <f>P141+P143</f>
        <v>0</v>
      </c>
      <c r="Q140" s="164"/>
      <c r="R140" s="165">
        <f>R141+R143</f>
        <v>0.0038745000000000003</v>
      </c>
      <c r="S140" s="164"/>
      <c r="T140" s="166">
        <f>T141+T143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9" t="s">
        <v>82</v>
      </c>
      <c r="AT140" s="167" t="s">
        <v>73</v>
      </c>
      <c r="AU140" s="167" t="s">
        <v>82</v>
      </c>
      <c r="AY140" s="159" t="s">
        <v>120</v>
      </c>
      <c r="BK140" s="168">
        <f>BK141+BK143</f>
        <v>0</v>
      </c>
    </row>
    <row r="141" s="12" customFormat="1" ht="20.88" customHeight="1">
      <c r="A141" s="12"/>
      <c r="B141" s="158"/>
      <c r="C141" s="12"/>
      <c r="D141" s="159" t="s">
        <v>73</v>
      </c>
      <c r="E141" s="169" t="s">
        <v>146</v>
      </c>
      <c r="F141" s="169" t="s">
        <v>147</v>
      </c>
      <c r="G141" s="12"/>
      <c r="H141" s="12"/>
      <c r="I141" s="161"/>
      <c r="J141" s="170">
        <f>BK141</f>
        <v>0</v>
      </c>
      <c r="K141" s="12"/>
      <c r="L141" s="158"/>
      <c r="M141" s="163"/>
      <c r="N141" s="164"/>
      <c r="O141" s="164"/>
      <c r="P141" s="165">
        <f>P142</f>
        <v>0</v>
      </c>
      <c r="Q141" s="164"/>
      <c r="R141" s="165">
        <f>R142</f>
        <v>0</v>
      </c>
      <c r="S141" s="164"/>
      <c r="T141" s="166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9" t="s">
        <v>82</v>
      </c>
      <c r="AT141" s="167" t="s">
        <v>73</v>
      </c>
      <c r="AU141" s="167" t="s">
        <v>84</v>
      </c>
      <c r="AY141" s="159" t="s">
        <v>120</v>
      </c>
      <c r="BK141" s="168">
        <f>BK142</f>
        <v>0</v>
      </c>
    </row>
    <row r="142" s="2" customFormat="1" ht="24.15" customHeight="1">
      <c r="A142" s="38"/>
      <c r="B142" s="171"/>
      <c r="C142" s="172" t="s">
        <v>121</v>
      </c>
      <c r="D142" s="172" t="s">
        <v>123</v>
      </c>
      <c r="E142" s="173" t="s">
        <v>148</v>
      </c>
      <c r="F142" s="174" t="s">
        <v>149</v>
      </c>
      <c r="G142" s="175" t="s">
        <v>150</v>
      </c>
      <c r="H142" s="176">
        <v>1</v>
      </c>
      <c r="I142" s="177"/>
      <c r="J142" s="178">
        <f>ROUND(I142*H142,2)</f>
        <v>0</v>
      </c>
      <c r="K142" s="174" t="s">
        <v>1</v>
      </c>
      <c r="L142" s="39"/>
      <c r="M142" s="179" t="s">
        <v>1</v>
      </c>
      <c r="N142" s="180" t="s">
        <v>39</v>
      </c>
      <c r="O142" s="77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3" t="s">
        <v>121</v>
      </c>
      <c r="AT142" s="183" t="s">
        <v>123</v>
      </c>
      <c r="AU142" s="183" t="s">
        <v>138</v>
      </c>
      <c r="AY142" s="19" t="s">
        <v>120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9" t="s">
        <v>82</v>
      </c>
      <c r="BK142" s="184">
        <f>ROUND(I142*H142,2)</f>
        <v>0</v>
      </c>
      <c r="BL142" s="19" t="s">
        <v>121</v>
      </c>
      <c r="BM142" s="183" t="s">
        <v>151</v>
      </c>
    </row>
    <row r="143" s="12" customFormat="1" ht="20.88" customHeight="1">
      <c r="A143" s="12"/>
      <c r="B143" s="158"/>
      <c r="C143" s="12"/>
      <c r="D143" s="159" t="s">
        <v>73</v>
      </c>
      <c r="E143" s="169" t="s">
        <v>152</v>
      </c>
      <c r="F143" s="169" t="s">
        <v>153</v>
      </c>
      <c r="G143" s="12"/>
      <c r="H143" s="12"/>
      <c r="I143" s="161"/>
      <c r="J143" s="170">
        <f>BK143</f>
        <v>0</v>
      </c>
      <c r="K143" s="12"/>
      <c r="L143" s="158"/>
      <c r="M143" s="163"/>
      <c r="N143" s="164"/>
      <c r="O143" s="164"/>
      <c r="P143" s="165">
        <f>SUM(P144:P150)</f>
        <v>0</v>
      </c>
      <c r="Q143" s="164"/>
      <c r="R143" s="165">
        <f>SUM(R144:R150)</f>
        <v>0.0038745000000000003</v>
      </c>
      <c r="S143" s="164"/>
      <c r="T143" s="166">
        <f>SUM(T144:T150)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9" t="s">
        <v>82</v>
      </c>
      <c r="AT143" s="167" t="s">
        <v>73</v>
      </c>
      <c r="AU143" s="167" t="s">
        <v>84</v>
      </c>
      <c r="AY143" s="159" t="s">
        <v>120</v>
      </c>
      <c r="BK143" s="168">
        <f>SUM(BK144:BK150)</f>
        <v>0</v>
      </c>
    </row>
    <row r="144" s="2" customFormat="1" ht="24.15" customHeight="1">
      <c r="A144" s="38"/>
      <c r="B144" s="171"/>
      <c r="C144" s="172" t="s">
        <v>154</v>
      </c>
      <c r="D144" s="172" t="s">
        <v>123</v>
      </c>
      <c r="E144" s="173" t="s">
        <v>155</v>
      </c>
      <c r="F144" s="174" t="s">
        <v>156</v>
      </c>
      <c r="G144" s="175" t="s">
        <v>135</v>
      </c>
      <c r="H144" s="176">
        <v>6.1500000000000004</v>
      </c>
      <c r="I144" s="177"/>
      <c r="J144" s="178">
        <f>ROUND(I144*H144,2)</f>
        <v>0</v>
      </c>
      <c r="K144" s="174" t="s">
        <v>127</v>
      </c>
      <c r="L144" s="39"/>
      <c r="M144" s="179" t="s">
        <v>1</v>
      </c>
      <c r="N144" s="180" t="s">
        <v>39</v>
      </c>
      <c r="O144" s="77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3" t="s">
        <v>121</v>
      </c>
      <c r="AT144" s="183" t="s">
        <v>123</v>
      </c>
      <c r="AU144" s="183" t="s">
        <v>138</v>
      </c>
      <c r="AY144" s="19" t="s">
        <v>120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9" t="s">
        <v>82</v>
      </c>
      <c r="BK144" s="184">
        <f>ROUND(I144*H144,2)</f>
        <v>0</v>
      </c>
      <c r="BL144" s="19" t="s">
        <v>121</v>
      </c>
      <c r="BM144" s="183" t="s">
        <v>157</v>
      </c>
    </row>
    <row r="145" s="13" customFormat="1">
      <c r="A145" s="13"/>
      <c r="B145" s="185"/>
      <c r="C145" s="13"/>
      <c r="D145" s="186" t="s">
        <v>129</v>
      </c>
      <c r="E145" s="187" t="s">
        <v>1</v>
      </c>
      <c r="F145" s="188" t="s">
        <v>130</v>
      </c>
      <c r="G145" s="13"/>
      <c r="H145" s="187" t="s">
        <v>1</v>
      </c>
      <c r="I145" s="189"/>
      <c r="J145" s="13"/>
      <c r="K145" s="13"/>
      <c r="L145" s="185"/>
      <c r="M145" s="190"/>
      <c r="N145" s="191"/>
      <c r="O145" s="191"/>
      <c r="P145" s="191"/>
      <c r="Q145" s="191"/>
      <c r="R145" s="191"/>
      <c r="S145" s="191"/>
      <c r="T145" s="19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7" t="s">
        <v>129</v>
      </c>
      <c r="AU145" s="187" t="s">
        <v>138</v>
      </c>
      <c r="AV145" s="13" t="s">
        <v>82</v>
      </c>
      <c r="AW145" s="13" t="s">
        <v>30</v>
      </c>
      <c r="AX145" s="13" t="s">
        <v>74</v>
      </c>
      <c r="AY145" s="187" t="s">
        <v>120</v>
      </c>
    </row>
    <row r="146" s="14" customFormat="1">
      <c r="A146" s="14"/>
      <c r="B146" s="193"/>
      <c r="C146" s="14"/>
      <c r="D146" s="186" t="s">
        <v>129</v>
      </c>
      <c r="E146" s="194" t="s">
        <v>1</v>
      </c>
      <c r="F146" s="195" t="s">
        <v>137</v>
      </c>
      <c r="G146" s="14"/>
      <c r="H146" s="196">
        <v>6.1500000000000004</v>
      </c>
      <c r="I146" s="197"/>
      <c r="J146" s="14"/>
      <c r="K146" s="14"/>
      <c r="L146" s="193"/>
      <c r="M146" s="198"/>
      <c r="N146" s="199"/>
      <c r="O146" s="199"/>
      <c r="P146" s="199"/>
      <c r="Q146" s="199"/>
      <c r="R146" s="199"/>
      <c r="S146" s="199"/>
      <c r="T146" s="20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4" t="s">
        <v>129</v>
      </c>
      <c r="AU146" s="194" t="s">
        <v>138</v>
      </c>
      <c r="AV146" s="14" t="s">
        <v>84</v>
      </c>
      <c r="AW146" s="14" t="s">
        <v>30</v>
      </c>
      <c r="AX146" s="14" t="s">
        <v>74</v>
      </c>
      <c r="AY146" s="194" t="s">
        <v>120</v>
      </c>
    </row>
    <row r="147" s="15" customFormat="1">
      <c r="A147" s="15"/>
      <c r="B147" s="201"/>
      <c r="C147" s="15"/>
      <c r="D147" s="186" t="s">
        <v>129</v>
      </c>
      <c r="E147" s="202" t="s">
        <v>1</v>
      </c>
      <c r="F147" s="203" t="s">
        <v>132</v>
      </c>
      <c r="G147" s="15"/>
      <c r="H147" s="204">
        <v>6.1500000000000004</v>
      </c>
      <c r="I147" s="205"/>
      <c r="J147" s="15"/>
      <c r="K147" s="15"/>
      <c r="L147" s="201"/>
      <c r="M147" s="206"/>
      <c r="N147" s="207"/>
      <c r="O147" s="207"/>
      <c r="P147" s="207"/>
      <c r="Q147" s="207"/>
      <c r="R147" s="207"/>
      <c r="S147" s="207"/>
      <c r="T147" s="20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02" t="s">
        <v>129</v>
      </c>
      <c r="AU147" s="202" t="s">
        <v>138</v>
      </c>
      <c r="AV147" s="15" t="s">
        <v>121</v>
      </c>
      <c r="AW147" s="15" t="s">
        <v>30</v>
      </c>
      <c r="AX147" s="15" t="s">
        <v>82</v>
      </c>
      <c r="AY147" s="202" t="s">
        <v>120</v>
      </c>
    </row>
    <row r="148" s="2" customFormat="1" ht="24.15" customHeight="1">
      <c r="A148" s="38"/>
      <c r="B148" s="171"/>
      <c r="C148" s="172" t="s">
        <v>144</v>
      </c>
      <c r="D148" s="172" t="s">
        <v>123</v>
      </c>
      <c r="E148" s="173" t="s">
        <v>158</v>
      </c>
      <c r="F148" s="174" t="s">
        <v>159</v>
      </c>
      <c r="G148" s="175" t="s">
        <v>135</v>
      </c>
      <c r="H148" s="176">
        <v>6.1500000000000004</v>
      </c>
      <c r="I148" s="177"/>
      <c r="J148" s="178">
        <f>ROUND(I148*H148,2)</f>
        <v>0</v>
      </c>
      <c r="K148" s="174" t="s">
        <v>127</v>
      </c>
      <c r="L148" s="39"/>
      <c r="M148" s="179" t="s">
        <v>1</v>
      </c>
      <c r="N148" s="180" t="s">
        <v>39</v>
      </c>
      <c r="O148" s="77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3" t="s">
        <v>121</v>
      </c>
      <c r="AT148" s="183" t="s">
        <v>123</v>
      </c>
      <c r="AU148" s="183" t="s">
        <v>138</v>
      </c>
      <c r="AY148" s="19" t="s">
        <v>120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9" t="s">
        <v>82</v>
      </c>
      <c r="BK148" s="184">
        <f>ROUND(I148*H148,2)</f>
        <v>0</v>
      </c>
      <c r="BL148" s="19" t="s">
        <v>121</v>
      </c>
      <c r="BM148" s="183" t="s">
        <v>160</v>
      </c>
    </row>
    <row r="149" s="2" customFormat="1" ht="21.75" customHeight="1">
      <c r="A149" s="38"/>
      <c r="B149" s="171"/>
      <c r="C149" s="172" t="s">
        <v>161</v>
      </c>
      <c r="D149" s="172" t="s">
        <v>123</v>
      </c>
      <c r="E149" s="173" t="s">
        <v>162</v>
      </c>
      <c r="F149" s="174" t="s">
        <v>163</v>
      </c>
      <c r="G149" s="175" t="s">
        <v>135</v>
      </c>
      <c r="H149" s="176">
        <v>6.1500000000000004</v>
      </c>
      <c r="I149" s="177"/>
      <c r="J149" s="178">
        <f>ROUND(I149*H149,2)</f>
        <v>0</v>
      </c>
      <c r="K149" s="174" t="s">
        <v>127</v>
      </c>
      <c r="L149" s="39"/>
      <c r="M149" s="179" t="s">
        <v>1</v>
      </c>
      <c r="N149" s="180" t="s">
        <v>39</v>
      </c>
      <c r="O149" s="77"/>
      <c r="P149" s="181">
        <f>O149*H149</f>
        <v>0</v>
      </c>
      <c r="Q149" s="181">
        <v>0.00025000000000000001</v>
      </c>
      <c r="R149" s="181">
        <f>Q149*H149</f>
        <v>0.0015375</v>
      </c>
      <c r="S149" s="181">
        <v>0</v>
      </c>
      <c r="T149" s="18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3" t="s">
        <v>121</v>
      </c>
      <c r="AT149" s="183" t="s">
        <v>123</v>
      </c>
      <c r="AU149" s="183" t="s">
        <v>138</v>
      </c>
      <c r="AY149" s="19" t="s">
        <v>120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9" t="s">
        <v>82</v>
      </c>
      <c r="BK149" s="184">
        <f>ROUND(I149*H149,2)</f>
        <v>0</v>
      </c>
      <c r="BL149" s="19" t="s">
        <v>121</v>
      </c>
      <c r="BM149" s="183" t="s">
        <v>164</v>
      </c>
    </row>
    <row r="150" s="2" customFormat="1" ht="21.75" customHeight="1">
      <c r="A150" s="38"/>
      <c r="B150" s="171"/>
      <c r="C150" s="172" t="s">
        <v>165</v>
      </c>
      <c r="D150" s="172" t="s">
        <v>123</v>
      </c>
      <c r="E150" s="173" t="s">
        <v>166</v>
      </c>
      <c r="F150" s="174" t="s">
        <v>167</v>
      </c>
      <c r="G150" s="175" t="s">
        <v>135</v>
      </c>
      <c r="H150" s="176">
        <v>6.1500000000000004</v>
      </c>
      <c r="I150" s="177"/>
      <c r="J150" s="178">
        <f>ROUND(I150*H150,2)</f>
        <v>0</v>
      </c>
      <c r="K150" s="174" t="s">
        <v>127</v>
      </c>
      <c r="L150" s="39"/>
      <c r="M150" s="179" t="s">
        <v>1</v>
      </c>
      <c r="N150" s="180" t="s">
        <v>39</v>
      </c>
      <c r="O150" s="77"/>
      <c r="P150" s="181">
        <f>O150*H150</f>
        <v>0</v>
      </c>
      <c r="Q150" s="181">
        <v>0.00038000000000000002</v>
      </c>
      <c r="R150" s="181">
        <f>Q150*H150</f>
        <v>0.0023370000000000001</v>
      </c>
      <c r="S150" s="181">
        <v>0</v>
      </c>
      <c r="T150" s="18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3" t="s">
        <v>121</v>
      </c>
      <c r="AT150" s="183" t="s">
        <v>123</v>
      </c>
      <c r="AU150" s="183" t="s">
        <v>138</v>
      </c>
      <c r="AY150" s="19" t="s">
        <v>120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9" t="s">
        <v>82</v>
      </c>
      <c r="BK150" s="184">
        <f>ROUND(I150*H150,2)</f>
        <v>0</v>
      </c>
      <c r="BL150" s="19" t="s">
        <v>121</v>
      </c>
      <c r="BM150" s="183" t="s">
        <v>168</v>
      </c>
    </row>
    <row r="151" s="12" customFormat="1" ht="22.8" customHeight="1">
      <c r="A151" s="12"/>
      <c r="B151" s="158"/>
      <c r="C151" s="12"/>
      <c r="D151" s="159" t="s">
        <v>73</v>
      </c>
      <c r="E151" s="169" t="s">
        <v>169</v>
      </c>
      <c r="F151" s="169" t="s">
        <v>170</v>
      </c>
      <c r="G151" s="12"/>
      <c r="H151" s="12"/>
      <c r="I151" s="161"/>
      <c r="J151" s="170">
        <f>BK151</f>
        <v>0</v>
      </c>
      <c r="K151" s="12"/>
      <c r="L151" s="158"/>
      <c r="M151" s="163"/>
      <c r="N151" s="164"/>
      <c r="O151" s="164"/>
      <c r="P151" s="165">
        <f>SUM(P152:P160)</f>
        <v>0</v>
      </c>
      <c r="Q151" s="164"/>
      <c r="R151" s="165">
        <f>SUM(R152:R160)</f>
        <v>0</v>
      </c>
      <c r="S151" s="164"/>
      <c r="T151" s="166">
        <f>SUM(T152:T160)</f>
        <v>0.047719999999999999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9" t="s">
        <v>82</v>
      </c>
      <c r="AT151" s="167" t="s">
        <v>73</v>
      </c>
      <c r="AU151" s="167" t="s">
        <v>82</v>
      </c>
      <c r="AY151" s="159" t="s">
        <v>120</v>
      </c>
      <c r="BK151" s="168">
        <f>SUM(BK152:BK160)</f>
        <v>0</v>
      </c>
    </row>
    <row r="152" s="2" customFormat="1" ht="24.15" customHeight="1">
      <c r="A152" s="38"/>
      <c r="B152" s="171"/>
      <c r="C152" s="172" t="s">
        <v>169</v>
      </c>
      <c r="D152" s="172" t="s">
        <v>123</v>
      </c>
      <c r="E152" s="173" t="s">
        <v>171</v>
      </c>
      <c r="F152" s="174" t="s">
        <v>172</v>
      </c>
      <c r="G152" s="175" t="s">
        <v>173</v>
      </c>
      <c r="H152" s="176">
        <v>2.0449999999999999</v>
      </c>
      <c r="I152" s="177"/>
      <c r="J152" s="178">
        <f>ROUND(I152*H152,2)</f>
        <v>0</v>
      </c>
      <c r="K152" s="174" t="s">
        <v>127</v>
      </c>
      <c r="L152" s="39"/>
      <c r="M152" s="179" t="s">
        <v>1</v>
      </c>
      <c r="N152" s="180" t="s">
        <v>39</v>
      </c>
      <c r="O152" s="77"/>
      <c r="P152" s="181">
        <f>O152*H152</f>
        <v>0</v>
      </c>
      <c r="Q152" s="181">
        <v>0</v>
      </c>
      <c r="R152" s="181">
        <f>Q152*H152</f>
        <v>0</v>
      </c>
      <c r="S152" s="181">
        <v>0.016</v>
      </c>
      <c r="T152" s="182">
        <f>S152*H152</f>
        <v>0.032719999999999999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3" t="s">
        <v>121</v>
      </c>
      <c r="AT152" s="183" t="s">
        <v>123</v>
      </c>
      <c r="AU152" s="183" t="s">
        <v>84</v>
      </c>
      <c r="AY152" s="19" t="s">
        <v>120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9" t="s">
        <v>82</v>
      </c>
      <c r="BK152" s="184">
        <f>ROUND(I152*H152,2)</f>
        <v>0</v>
      </c>
      <c r="BL152" s="19" t="s">
        <v>121</v>
      </c>
      <c r="BM152" s="183" t="s">
        <v>174</v>
      </c>
    </row>
    <row r="153" s="13" customFormat="1">
      <c r="A153" s="13"/>
      <c r="B153" s="185"/>
      <c r="C153" s="13"/>
      <c r="D153" s="186" t="s">
        <v>129</v>
      </c>
      <c r="E153" s="187" t="s">
        <v>1</v>
      </c>
      <c r="F153" s="188" t="s">
        <v>130</v>
      </c>
      <c r="G153" s="13"/>
      <c r="H153" s="187" t="s">
        <v>1</v>
      </c>
      <c r="I153" s="189"/>
      <c r="J153" s="13"/>
      <c r="K153" s="13"/>
      <c r="L153" s="185"/>
      <c r="M153" s="190"/>
      <c r="N153" s="191"/>
      <c r="O153" s="191"/>
      <c r="P153" s="191"/>
      <c r="Q153" s="191"/>
      <c r="R153" s="191"/>
      <c r="S153" s="191"/>
      <c r="T153" s="19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7" t="s">
        <v>129</v>
      </c>
      <c r="AU153" s="187" t="s">
        <v>84</v>
      </c>
      <c r="AV153" s="13" t="s">
        <v>82</v>
      </c>
      <c r="AW153" s="13" t="s">
        <v>30</v>
      </c>
      <c r="AX153" s="13" t="s">
        <v>74</v>
      </c>
      <c r="AY153" s="187" t="s">
        <v>120</v>
      </c>
    </row>
    <row r="154" s="14" customFormat="1">
      <c r="A154" s="14"/>
      <c r="B154" s="193"/>
      <c r="C154" s="14"/>
      <c r="D154" s="186" t="s">
        <v>129</v>
      </c>
      <c r="E154" s="194" t="s">
        <v>1</v>
      </c>
      <c r="F154" s="195" t="s">
        <v>175</v>
      </c>
      <c r="G154" s="14"/>
      <c r="H154" s="196">
        <v>2.0449999999999999</v>
      </c>
      <c r="I154" s="197"/>
      <c r="J154" s="14"/>
      <c r="K154" s="14"/>
      <c r="L154" s="193"/>
      <c r="M154" s="198"/>
      <c r="N154" s="199"/>
      <c r="O154" s="199"/>
      <c r="P154" s="199"/>
      <c r="Q154" s="199"/>
      <c r="R154" s="199"/>
      <c r="S154" s="199"/>
      <c r="T154" s="20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4" t="s">
        <v>129</v>
      </c>
      <c r="AU154" s="194" t="s">
        <v>84</v>
      </c>
      <c r="AV154" s="14" t="s">
        <v>84</v>
      </c>
      <c r="AW154" s="14" t="s">
        <v>30</v>
      </c>
      <c r="AX154" s="14" t="s">
        <v>74</v>
      </c>
      <c r="AY154" s="194" t="s">
        <v>120</v>
      </c>
    </row>
    <row r="155" s="15" customFormat="1">
      <c r="A155" s="15"/>
      <c r="B155" s="201"/>
      <c r="C155" s="15"/>
      <c r="D155" s="186" t="s">
        <v>129</v>
      </c>
      <c r="E155" s="202" t="s">
        <v>1</v>
      </c>
      <c r="F155" s="203" t="s">
        <v>132</v>
      </c>
      <c r="G155" s="15"/>
      <c r="H155" s="204">
        <v>2.0449999999999999</v>
      </c>
      <c r="I155" s="205"/>
      <c r="J155" s="15"/>
      <c r="K155" s="15"/>
      <c r="L155" s="201"/>
      <c r="M155" s="206"/>
      <c r="N155" s="207"/>
      <c r="O155" s="207"/>
      <c r="P155" s="207"/>
      <c r="Q155" s="207"/>
      <c r="R155" s="207"/>
      <c r="S155" s="207"/>
      <c r="T155" s="20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02" t="s">
        <v>129</v>
      </c>
      <c r="AU155" s="202" t="s">
        <v>84</v>
      </c>
      <c r="AV155" s="15" t="s">
        <v>121</v>
      </c>
      <c r="AW155" s="15" t="s">
        <v>30</v>
      </c>
      <c r="AX155" s="15" t="s">
        <v>82</v>
      </c>
      <c r="AY155" s="202" t="s">
        <v>120</v>
      </c>
    </row>
    <row r="156" s="2" customFormat="1" ht="24.15" customHeight="1">
      <c r="A156" s="38"/>
      <c r="B156" s="171"/>
      <c r="C156" s="172" t="s">
        <v>176</v>
      </c>
      <c r="D156" s="172" t="s">
        <v>123</v>
      </c>
      <c r="E156" s="173" t="s">
        <v>177</v>
      </c>
      <c r="F156" s="174" t="s">
        <v>178</v>
      </c>
      <c r="G156" s="175" t="s">
        <v>179</v>
      </c>
      <c r="H156" s="176">
        <v>15</v>
      </c>
      <c r="I156" s="177"/>
      <c r="J156" s="178">
        <f>ROUND(I156*H156,2)</f>
        <v>0</v>
      </c>
      <c r="K156" s="174" t="s">
        <v>127</v>
      </c>
      <c r="L156" s="39"/>
      <c r="M156" s="179" t="s">
        <v>1</v>
      </c>
      <c r="N156" s="180" t="s">
        <v>39</v>
      </c>
      <c r="O156" s="77"/>
      <c r="P156" s="181">
        <f>O156*H156</f>
        <v>0</v>
      </c>
      <c r="Q156" s="181">
        <v>0</v>
      </c>
      <c r="R156" s="181">
        <f>Q156*H156</f>
        <v>0</v>
      </c>
      <c r="S156" s="181">
        <v>0.001</v>
      </c>
      <c r="T156" s="182">
        <f>S156*H156</f>
        <v>0.014999999999999999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3" t="s">
        <v>121</v>
      </c>
      <c r="AT156" s="183" t="s">
        <v>123</v>
      </c>
      <c r="AU156" s="183" t="s">
        <v>84</v>
      </c>
      <c r="AY156" s="19" t="s">
        <v>120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9" t="s">
        <v>82</v>
      </c>
      <c r="BK156" s="184">
        <f>ROUND(I156*H156,2)</f>
        <v>0</v>
      </c>
      <c r="BL156" s="19" t="s">
        <v>121</v>
      </c>
      <c r="BM156" s="183" t="s">
        <v>180</v>
      </c>
    </row>
    <row r="157" s="13" customFormat="1">
      <c r="A157" s="13"/>
      <c r="B157" s="185"/>
      <c r="C157" s="13"/>
      <c r="D157" s="186" t="s">
        <v>129</v>
      </c>
      <c r="E157" s="187" t="s">
        <v>1</v>
      </c>
      <c r="F157" s="188" t="s">
        <v>130</v>
      </c>
      <c r="G157" s="13"/>
      <c r="H157" s="187" t="s">
        <v>1</v>
      </c>
      <c r="I157" s="189"/>
      <c r="J157" s="13"/>
      <c r="K157" s="13"/>
      <c r="L157" s="185"/>
      <c r="M157" s="190"/>
      <c r="N157" s="191"/>
      <c r="O157" s="191"/>
      <c r="P157" s="191"/>
      <c r="Q157" s="191"/>
      <c r="R157" s="191"/>
      <c r="S157" s="191"/>
      <c r="T157" s="19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7" t="s">
        <v>129</v>
      </c>
      <c r="AU157" s="187" t="s">
        <v>84</v>
      </c>
      <c r="AV157" s="13" t="s">
        <v>82</v>
      </c>
      <c r="AW157" s="13" t="s">
        <v>30</v>
      </c>
      <c r="AX157" s="13" t="s">
        <v>74</v>
      </c>
      <c r="AY157" s="187" t="s">
        <v>120</v>
      </c>
    </row>
    <row r="158" s="13" customFormat="1">
      <c r="A158" s="13"/>
      <c r="B158" s="185"/>
      <c r="C158" s="13"/>
      <c r="D158" s="186" t="s">
        <v>129</v>
      </c>
      <c r="E158" s="187" t="s">
        <v>1</v>
      </c>
      <c r="F158" s="188" t="s">
        <v>181</v>
      </c>
      <c r="G158" s="13"/>
      <c r="H158" s="187" t="s">
        <v>1</v>
      </c>
      <c r="I158" s="189"/>
      <c r="J158" s="13"/>
      <c r="K158" s="13"/>
      <c r="L158" s="185"/>
      <c r="M158" s="190"/>
      <c r="N158" s="191"/>
      <c r="O158" s="191"/>
      <c r="P158" s="191"/>
      <c r="Q158" s="191"/>
      <c r="R158" s="191"/>
      <c r="S158" s="191"/>
      <c r="T158" s="19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7" t="s">
        <v>129</v>
      </c>
      <c r="AU158" s="187" t="s">
        <v>84</v>
      </c>
      <c r="AV158" s="13" t="s">
        <v>82</v>
      </c>
      <c r="AW158" s="13" t="s">
        <v>30</v>
      </c>
      <c r="AX158" s="13" t="s">
        <v>74</v>
      </c>
      <c r="AY158" s="187" t="s">
        <v>120</v>
      </c>
    </row>
    <row r="159" s="14" customFormat="1">
      <c r="A159" s="14"/>
      <c r="B159" s="193"/>
      <c r="C159" s="14"/>
      <c r="D159" s="186" t="s">
        <v>129</v>
      </c>
      <c r="E159" s="194" t="s">
        <v>1</v>
      </c>
      <c r="F159" s="195" t="s">
        <v>182</v>
      </c>
      <c r="G159" s="14"/>
      <c r="H159" s="196">
        <v>15</v>
      </c>
      <c r="I159" s="197"/>
      <c r="J159" s="14"/>
      <c r="K159" s="14"/>
      <c r="L159" s="193"/>
      <c r="M159" s="198"/>
      <c r="N159" s="199"/>
      <c r="O159" s="199"/>
      <c r="P159" s="199"/>
      <c r="Q159" s="199"/>
      <c r="R159" s="199"/>
      <c r="S159" s="199"/>
      <c r="T159" s="20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4" t="s">
        <v>129</v>
      </c>
      <c r="AU159" s="194" t="s">
        <v>84</v>
      </c>
      <c r="AV159" s="14" t="s">
        <v>84</v>
      </c>
      <c r="AW159" s="14" t="s">
        <v>30</v>
      </c>
      <c r="AX159" s="14" t="s">
        <v>74</v>
      </c>
      <c r="AY159" s="194" t="s">
        <v>120</v>
      </c>
    </row>
    <row r="160" s="15" customFormat="1">
      <c r="A160" s="15"/>
      <c r="B160" s="201"/>
      <c r="C160" s="15"/>
      <c r="D160" s="186" t="s">
        <v>129</v>
      </c>
      <c r="E160" s="202" t="s">
        <v>1</v>
      </c>
      <c r="F160" s="203" t="s">
        <v>132</v>
      </c>
      <c r="G160" s="15"/>
      <c r="H160" s="204">
        <v>15</v>
      </c>
      <c r="I160" s="205"/>
      <c r="J160" s="15"/>
      <c r="K160" s="15"/>
      <c r="L160" s="201"/>
      <c r="M160" s="206"/>
      <c r="N160" s="207"/>
      <c r="O160" s="207"/>
      <c r="P160" s="207"/>
      <c r="Q160" s="207"/>
      <c r="R160" s="207"/>
      <c r="S160" s="207"/>
      <c r="T160" s="20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02" t="s">
        <v>129</v>
      </c>
      <c r="AU160" s="202" t="s">
        <v>84</v>
      </c>
      <c r="AV160" s="15" t="s">
        <v>121</v>
      </c>
      <c r="AW160" s="15" t="s">
        <v>30</v>
      </c>
      <c r="AX160" s="15" t="s">
        <v>82</v>
      </c>
      <c r="AY160" s="202" t="s">
        <v>120</v>
      </c>
    </row>
    <row r="161" s="12" customFormat="1" ht="22.8" customHeight="1">
      <c r="A161" s="12"/>
      <c r="B161" s="158"/>
      <c r="C161" s="12"/>
      <c r="D161" s="159" t="s">
        <v>73</v>
      </c>
      <c r="E161" s="169" t="s">
        <v>183</v>
      </c>
      <c r="F161" s="169" t="s">
        <v>184</v>
      </c>
      <c r="G161" s="12"/>
      <c r="H161" s="12"/>
      <c r="I161" s="161"/>
      <c r="J161" s="170">
        <f>BK161</f>
        <v>0</v>
      </c>
      <c r="K161" s="12"/>
      <c r="L161" s="158"/>
      <c r="M161" s="163"/>
      <c r="N161" s="164"/>
      <c r="O161" s="164"/>
      <c r="P161" s="165">
        <f>P162</f>
        <v>0</v>
      </c>
      <c r="Q161" s="164"/>
      <c r="R161" s="165">
        <f>R162</f>
        <v>0</v>
      </c>
      <c r="S161" s="164"/>
      <c r="T161" s="166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9" t="s">
        <v>82</v>
      </c>
      <c r="AT161" s="167" t="s">
        <v>73</v>
      </c>
      <c r="AU161" s="167" t="s">
        <v>82</v>
      </c>
      <c r="AY161" s="159" t="s">
        <v>120</v>
      </c>
      <c r="BK161" s="168">
        <f>BK162</f>
        <v>0</v>
      </c>
    </row>
    <row r="162" s="2" customFormat="1" ht="21.75" customHeight="1">
      <c r="A162" s="38"/>
      <c r="B162" s="171"/>
      <c r="C162" s="172" t="s">
        <v>185</v>
      </c>
      <c r="D162" s="172" t="s">
        <v>123</v>
      </c>
      <c r="E162" s="173" t="s">
        <v>186</v>
      </c>
      <c r="F162" s="174" t="s">
        <v>187</v>
      </c>
      <c r="G162" s="175" t="s">
        <v>141</v>
      </c>
      <c r="H162" s="176">
        <v>1.9510000000000001</v>
      </c>
      <c r="I162" s="177"/>
      <c r="J162" s="178">
        <f>ROUND(I162*H162,2)</f>
        <v>0</v>
      </c>
      <c r="K162" s="174" t="s">
        <v>127</v>
      </c>
      <c r="L162" s="39"/>
      <c r="M162" s="179" t="s">
        <v>1</v>
      </c>
      <c r="N162" s="180" t="s">
        <v>39</v>
      </c>
      <c r="O162" s="77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3" t="s">
        <v>121</v>
      </c>
      <c r="AT162" s="183" t="s">
        <v>123</v>
      </c>
      <c r="AU162" s="183" t="s">
        <v>84</v>
      </c>
      <c r="AY162" s="19" t="s">
        <v>120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9" t="s">
        <v>82</v>
      </c>
      <c r="BK162" s="184">
        <f>ROUND(I162*H162,2)</f>
        <v>0</v>
      </c>
      <c r="BL162" s="19" t="s">
        <v>121</v>
      </c>
      <c r="BM162" s="183" t="s">
        <v>188</v>
      </c>
    </row>
    <row r="163" s="12" customFormat="1" ht="25.92" customHeight="1">
      <c r="A163" s="12"/>
      <c r="B163" s="158"/>
      <c r="C163" s="12"/>
      <c r="D163" s="159" t="s">
        <v>73</v>
      </c>
      <c r="E163" s="160" t="s">
        <v>189</v>
      </c>
      <c r="F163" s="160" t="s">
        <v>190</v>
      </c>
      <c r="G163" s="12"/>
      <c r="H163" s="12"/>
      <c r="I163" s="161"/>
      <c r="J163" s="162">
        <f>BK163</f>
        <v>0</v>
      </c>
      <c r="K163" s="12"/>
      <c r="L163" s="158"/>
      <c r="M163" s="163"/>
      <c r="N163" s="164"/>
      <c r="O163" s="164"/>
      <c r="P163" s="165">
        <f>P164</f>
        <v>0</v>
      </c>
      <c r="Q163" s="164"/>
      <c r="R163" s="165">
        <f>R164</f>
        <v>0.69679999999999997</v>
      </c>
      <c r="S163" s="164"/>
      <c r="T163" s="166">
        <f>T164</f>
        <v>0.001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9" t="s">
        <v>84</v>
      </c>
      <c r="AT163" s="167" t="s">
        <v>73</v>
      </c>
      <c r="AU163" s="167" t="s">
        <v>74</v>
      </c>
      <c r="AY163" s="159" t="s">
        <v>120</v>
      </c>
      <c r="BK163" s="168">
        <f>BK164</f>
        <v>0</v>
      </c>
    </row>
    <row r="164" s="12" customFormat="1" ht="22.8" customHeight="1">
      <c r="A164" s="12"/>
      <c r="B164" s="158"/>
      <c r="C164" s="12"/>
      <c r="D164" s="159" t="s">
        <v>73</v>
      </c>
      <c r="E164" s="169" t="s">
        <v>191</v>
      </c>
      <c r="F164" s="169" t="s">
        <v>192</v>
      </c>
      <c r="G164" s="12"/>
      <c r="H164" s="12"/>
      <c r="I164" s="161"/>
      <c r="J164" s="170">
        <f>BK164</f>
        <v>0</v>
      </c>
      <c r="K164" s="12"/>
      <c r="L164" s="158"/>
      <c r="M164" s="163"/>
      <c r="N164" s="164"/>
      <c r="O164" s="164"/>
      <c r="P164" s="165">
        <f>SUM(P165:P229)</f>
        <v>0</v>
      </c>
      <c r="Q164" s="164"/>
      <c r="R164" s="165">
        <f>SUM(R165:R229)</f>
        <v>0.69679999999999997</v>
      </c>
      <c r="S164" s="164"/>
      <c r="T164" s="166">
        <f>SUM(T165:T229)</f>
        <v>0.001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9" t="s">
        <v>84</v>
      </c>
      <c r="AT164" s="167" t="s">
        <v>73</v>
      </c>
      <c r="AU164" s="167" t="s">
        <v>82</v>
      </c>
      <c r="AY164" s="159" t="s">
        <v>120</v>
      </c>
      <c r="BK164" s="168">
        <f>SUM(BK165:BK229)</f>
        <v>0</v>
      </c>
    </row>
    <row r="165" s="2" customFormat="1" ht="33" customHeight="1">
      <c r="A165" s="38"/>
      <c r="B165" s="171"/>
      <c r="C165" s="172" t="s">
        <v>8</v>
      </c>
      <c r="D165" s="172" t="s">
        <v>123</v>
      </c>
      <c r="E165" s="173" t="s">
        <v>193</v>
      </c>
      <c r="F165" s="174" t="s">
        <v>194</v>
      </c>
      <c r="G165" s="175" t="s">
        <v>179</v>
      </c>
      <c r="H165" s="176">
        <v>520</v>
      </c>
      <c r="I165" s="177"/>
      <c r="J165" s="178">
        <f>ROUND(I165*H165,2)</f>
        <v>0</v>
      </c>
      <c r="K165" s="174" t="s">
        <v>1</v>
      </c>
      <c r="L165" s="39"/>
      <c r="M165" s="179" t="s">
        <v>1</v>
      </c>
      <c r="N165" s="180" t="s">
        <v>39</v>
      </c>
      <c r="O165" s="77"/>
      <c r="P165" s="181">
        <f>O165*H165</f>
        <v>0</v>
      </c>
      <c r="Q165" s="181">
        <v>0.00013999999999999999</v>
      </c>
      <c r="R165" s="181">
        <f>Q165*H165</f>
        <v>0.07279999999999999</v>
      </c>
      <c r="S165" s="181">
        <v>0</v>
      </c>
      <c r="T165" s="18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3" t="s">
        <v>195</v>
      </c>
      <c r="AT165" s="183" t="s">
        <v>123</v>
      </c>
      <c r="AU165" s="183" t="s">
        <v>84</v>
      </c>
      <c r="AY165" s="19" t="s">
        <v>120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9" t="s">
        <v>82</v>
      </c>
      <c r="BK165" s="184">
        <f>ROUND(I165*H165,2)</f>
        <v>0</v>
      </c>
      <c r="BL165" s="19" t="s">
        <v>195</v>
      </c>
      <c r="BM165" s="183" t="s">
        <v>196</v>
      </c>
    </row>
    <row r="166" s="13" customFormat="1">
      <c r="A166" s="13"/>
      <c r="B166" s="185"/>
      <c r="C166" s="13"/>
      <c r="D166" s="186" t="s">
        <v>129</v>
      </c>
      <c r="E166" s="187" t="s">
        <v>1</v>
      </c>
      <c r="F166" s="188" t="s">
        <v>130</v>
      </c>
      <c r="G166" s="13"/>
      <c r="H166" s="187" t="s">
        <v>1</v>
      </c>
      <c r="I166" s="189"/>
      <c r="J166" s="13"/>
      <c r="K166" s="13"/>
      <c r="L166" s="185"/>
      <c r="M166" s="190"/>
      <c r="N166" s="191"/>
      <c r="O166" s="191"/>
      <c r="P166" s="191"/>
      <c r="Q166" s="191"/>
      <c r="R166" s="191"/>
      <c r="S166" s="191"/>
      <c r="T166" s="19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7" t="s">
        <v>129</v>
      </c>
      <c r="AU166" s="187" t="s">
        <v>84</v>
      </c>
      <c r="AV166" s="13" t="s">
        <v>82</v>
      </c>
      <c r="AW166" s="13" t="s">
        <v>30</v>
      </c>
      <c r="AX166" s="13" t="s">
        <v>74</v>
      </c>
      <c r="AY166" s="187" t="s">
        <v>120</v>
      </c>
    </row>
    <row r="167" s="13" customFormat="1">
      <c r="A167" s="13"/>
      <c r="B167" s="185"/>
      <c r="C167" s="13"/>
      <c r="D167" s="186" t="s">
        <v>129</v>
      </c>
      <c r="E167" s="187" t="s">
        <v>1</v>
      </c>
      <c r="F167" s="188" t="s">
        <v>197</v>
      </c>
      <c r="G167" s="13"/>
      <c r="H167" s="187" t="s">
        <v>1</v>
      </c>
      <c r="I167" s="189"/>
      <c r="J167" s="13"/>
      <c r="K167" s="13"/>
      <c r="L167" s="185"/>
      <c r="M167" s="190"/>
      <c r="N167" s="191"/>
      <c r="O167" s="191"/>
      <c r="P167" s="191"/>
      <c r="Q167" s="191"/>
      <c r="R167" s="191"/>
      <c r="S167" s="191"/>
      <c r="T167" s="19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7" t="s">
        <v>129</v>
      </c>
      <c r="AU167" s="187" t="s">
        <v>84</v>
      </c>
      <c r="AV167" s="13" t="s">
        <v>82</v>
      </c>
      <c r="AW167" s="13" t="s">
        <v>30</v>
      </c>
      <c r="AX167" s="13" t="s">
        <v>74</v>
      </c>
      <c r="AY167" s="187" t="s">
        <v>120</v>
      </c>
    </row>
    <row r="168" s="14" customFormat="1">
      <c r="A168" s="14"/>
      <c r="B168" s="193"/>
      <c r="C168" s="14"/>
      <c r="D168" s="186" t="s">
        <v>129</v>
      </c>
      <c r="E168" s="194" t="s">
        <v>1</v>
      </c>
      <c r="F168" s="195" t="s">
        <v>198</v>
      </c>
      <c r="G168" s="14"/>
      <c r="H168" s="196">
        <v>57.700000000000003</v>
      </c>
      <c r="I168" s="197"/>
      <c r="J168" s="14"/>
      <c r="K168" s="14"/>
      <c r="L168" s="193"/>
      <c r="M168" s="198"/>
      <c r="N168" s="199"/>
      <c r="O168" s="199"/>
      <c r="P168" s="199"/>
      <c r="Q168" s="199"/>
      <c r="R168" s="199"/>
      <c r="S168" s="199"/>
      <c r="T168" s="20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4" t="s">
        <v>129</v>
      </c>
      <c r="AU168" s="194" t="s">
        <v>84</v>
      </c>
      <c r="AV168" s="14" t="s">
        <v>84</v>
      </c>
      <c r="AW168" s="14" t="s">
        <v>30</v>
      </c>
      <c r="AX168" s="14" t="s">
        <v>74</v>
      </c>
      <c r="AY168" s="194" t="s">
        <v>120</v>
      </c>
    </row>
    <row r="169" s="14" customFormat="1">
      <c r="A169" s="14"/>
      <c r="B169" s="193"/>
      <c r="C169" s="14"/>
      <c r="D169" s="186" t="s">
        <v>129</v>
      </c>
      <c r="E169" s="194" t="s">
        <v>1</v>
      </c>
      <c r="F169" s="195" t="s">
        <v>199</v>
      </c>
      <c r="G169" s="14"/>
      <c r="H169" s="196">
        <v>43.200000000000003</v>
      </c>
      <c r="I169" s="197"/>
      <c r="J169" s="14"/>
      <c r="K169" s="14"/>
      <c r="L169" s="193"/>
      <c r="M169" s="198"/>
      <c r="N169" s="199"/>
      <c r="O169" s="199"/>
      <c r="P169" s="199"/>
      <c r="Q169" s="199"/>
      <c r="R169" s="199"/>
      <c r="S169" s="199"/>
      <c r="T169" s="20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4" t="s">
        <v>129</v>
      </c>
      <c r="AU169" s="194" t="s">
        <v>84</v>
      </c>
      <c r="AV169" s="14" t="s">
        <v>84</v>
      </c>
      <c r="AW169" s="14" t="s">
        <v>30</v>
      </c>
      <c r="AX169" s="14" t="s">
        <v>74</v>
      </c>
      <c r="AY169" s="194" t="s">
        <v>120</v>
      </c>
    </row>
    <row r="170" s="13" customFormat="1">
      <c r="A170" s="13"/>
      <c r="B170" s="185"/>
      <c r="C170" s="13"/>
      <c r="D170" s="186" t="s">
        <v>129</v>
      </c>
      <c r="E170" s="187" t="s">
        <v>1</v>
      </c>
      <c r="F170" s="188" t="s">
        <v>200</v>
      </c>
      <c r="G170" s="13"/>
      <c r="H170" s="187" t="s">
        <v>1</v>
      </c>
      <c r="I170" s="189"/>
      <c r="J170" s="13"/>
      <c r="K170" s="13"/>
      <c r="L170" s="185"/>
      <c r="M170" s="190"/>
      <c r="N170" s="191"/>
      <c r="O170" s="191"/>
      <c r="P170" s="191"/>
      <c r="Q170" s="191"/>
      <c r="R170" s="191"/>
      <c r="S170" s="191"/>
      <c r="T170" s="19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7" t="s">
        <v>129</v>
      </c>
      <c r="AU170" s="187" t="s">
        <v>84</v>
      </c>
      <c r="AV170" s="13" t="s">
        <v>82</v>
      </c>
      <c r="AW170" s="13" t="s">
        <v>30</v>
      </c>
      <c r="AX170" s="13" t="s">
        <v>74</v>
      </c>
      <c r="AY170" s="187" t="s">
        <v>120</v>
      </c>
    </row>
    <row r="171" s="16" customFormat="1">
      <c r="A171" s="16"/>
      <c r="B171" s="209"/>
      <c r="C171" s="16"/>
      <c r="D171" s="186" t="s">
        <v>129</v>
      </c>
      <c r="E171" s="210" t="s">
        <v>1</v>
      </c>
      <c r="F171" s="211" t="s">
        <v>201</v>
      </c>
      <c r="G171" s="16"/>
      <c r="H171" s="212">
        <v>100.90000000000001</v>
      </c>
      <c r="I171" s="213"/>
      <c r="J171" s="16"/>
      <c r="K171" s="16"/>
      <c r="L171" s="209"/>
      <c r="M171" s="214"/>
      <c r="N171" s="215"/>
      <c r="O171" s="215"/>
      <c r="P171" s="215"/>
      <c r="Q171" s="215"/>
      <c r="R171" s="215"/>
      <c r="S171" s="215"/>
      <c r="T171" s="2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10" t="s">
        <v>129</v>
      </c>
      <c r="AU171" s="210" t="s">
        <v>84</v>
      </c>
      <c r="AV171" s="16" t="s">
        <v>138</v>
      </c>
      <c r="AW171" s="16" t="s">
        <v>30</v>
      </c>
      <c r="AX171" s="16" t="s">
        <v>74</v>
      </c>
      <c r="AY171" s="210" t="s">
        <v>120</v>
      </c>
    </row>
    <row r="172" s="13" customFormat="1">
      <c r="A172" s="13"/>
      <c r="B172" s="185"/>
      <c r="C172" s="13"/>
      <c r="D172" s="186" t="s">
        <v>129</v>
      </c>
      <c r="E172" s="187" t="s">
        <v>1</v>
      </c>
      <c r="F172" s="188" t="s">
        <v>202</v>
      </c>
      <c r="G172" s="13"/>
      <c r="H172" s="187" t="s">
        <v>1</v>
      </c>
      <c r="I172" s="189"/>
      <c r="J172" s="13"/>
      <c r="K172" s="13"/>
      <c r="L172" s="185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7" t="s">
        <v>129</v>
      </c>
      <c r="AU172" s="187" t="s">
        <v>84</v>
      </c>
      <c r="AV172" s="13" t="s">
        <v>82</v>
      </c>
      <c r="AW172" s="13" t="s">
        <v>30</v>
      </c>
      <c r="AX172" s="13" t="s">
        <v>74</v>
      </c>
      <c r="AY172" s="187" t="s">
        <v>120</v>
      </c>
    </row>
    <row r="173" s="14" customFormat="1">
      <c r="A173" s="14"/>
      <c r="B173" s="193"/>
      <c r="C173" s="14"/>
      <c r="D173" s="186" t="s">
        <v>129</v>
      </c>
      <c r="E173" s="194" t="s">
        <v>1</v>
      </c>
      <c r="F173" s="195" t="s">
        <v>203</v>
      </c>
      <c r="G173" s="14"/>
      <c r="H173" s="196">
        <v>24</v>
      </c>
      <c r="I173" s="197"/>
      <c r="J173" s="14"/>
      <c r="K173" s="14"/>
      <c r="L173" s="193"/>
      <c r="M173" s="198"/>
      <c r="N173" s="199"/>
      <c r="O173" s="199"/>
      <c r="P173" s="199"/>
      <c r="Q173" s="199"/>
      <c r="R173" s="199"/>
      <c r="S173" s="199"/>
      <c r="T173" s="20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4" t="s">
        <v>129</v>
      </c>
      <c r="AU173" s="194" t="s">
        <v>84</v>
      </c>
      <c r="AV173" s="14" t="s">
        <v>84</v>
      </c>
      <c r="AW173" s="14" t="s">
        <v>30</v>
      </c>
      <c r="AX173" s="14" t="s">
        <v>74</v>
      </c>
      <c r="AY173" s="194" t="s">
        <v>120</v>
      </c>
    </row>
    <row r="174" s="14" customFormat="1">
      <c r="A174" s="14"/>
      <c r="B174" s="193"/>
      <c r="C174" s="14"/>
      <c r="D174" s="186" t="s">
        <v>129</v>
      </c>
      <c r="E174" s="194" t="s">
        <v>1</v>
      </c>
      <c r="F174" s="195" t="s">
        <v>204</v>
      </c>
      <c r="G174" s="14"/>
      <c r="H174" s="196">
        <v>119.59999999999999</v>
      </c>
      <c r="I174" s="197"/>
      <c r="J174" s="14"/>
      <c r="K174" s="14"/>
      <c r="L174" s="193"/>
      <c r="M174" s="198"/>
      <c r="N174" s="199"/>
      <c r="O174" s="199"/>
      <c r="P174" s="199"/>
      <c r="Q174" s="199"/>
      <c r="R174" s="199"/>
      <c r="S174" s="199"/>
      <c r="T174" s="20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4" t="s">
        <v>129</v>
      </c>
      <c r="AU174" s="194" t="s">
        <v>84</v>
      </c>
      <c r="AV174" s="14" t="s">
        <v>84</v>
      </c>
      <c r="AW174" s="14" t="s">
        <v>30</v>
      </c>
      <c r="AX174" s="14" t="s">
        <v>74</v>
      </c>
      <c r="AY174" s="194" t="s">
        <v>120</v>
      </c>
    </row>
    <row r="175" s="14" customFormat="1">
      <c r="A175" s="14"/>
      <c r="B175" s="193"/>
      <c r="C175" s="14"/>
      <c r="D175" s="186" t="s">
        <v>129</v>
      </c>
      <c r="E175" s="194" t="s">
        <v>1</v>
      </c>
      <c r="F175" s="195" t="s">
        <v>205</v>
      </c>
      <c r="G175" s="14"/>
      <c r="H175" s="196">
        <v>48.299999999999997</v>
      </c>
      <c r="I175" s="197"/>
      <c r="J175" s="14"/>
      <c r="K175" s="14"/>
      <c r="L175" s="193"/>
      <c r="M175" s="198"/>
      <c r="N175" s="199"/>
      <c r="O175" s="199"/>
      <c r="P175" s="199"/>
      <c r="Q175" s="199"/>
      <c r="R175" s="199"/>
      <c r="S175" s="199"/>
      <c r="T175" s="20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4" t="s">
        <v>129</v>
      </c>
      <c r="AU175" s="194" t="s">
        <v>84</v>
      </c>
      <c r="AV175" s="14" t="s">
        <v>84</v>
      </c>
      <c r="AW175" s="14" t="s">
        <v>30</v>
      </c>
      <c r="AX175" s="14" t="s">
        <v>74</v>
      </c>
      <c r="AY175" s="194" t="s">
        <v>120</v>
      </c>
    </row>
    <row r="176" s="14" customFormat="1">
      <c r="A176" s="14"/>
      <c r="B176" s="193"/>
      <c r="C176" s="14"/>
      <c r="D176" s="186" t="s">
        <v>129</v>
      </c>
      <c r="E176" s="194" t="s">
        <v>1</v>
      </c>
      <c r="F176" s="195" t="s">
        <v>206</v>
      </c>
      <c r="G176" s="14"/>
      <c r="H176" s="196">
        <v>28.199999999999999</v>
      </c>
      <c r="I176" s="197"/>
      <c r="J176" s="14"/>
      <c r="K176" s="14"/>
      <c r="L176" s="193"/>
      <c r="M176" s="198"/>
      <c r="N176" s="199"/>
      <c r="O176" s="199"/>
      <c r="P176" s="199"/>
      <c r="Q176" s="199"/>
      <c r="R176" s="199"/>
      <c r="S176" s="199"/>
      <c r="T176" s="20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4" t="s">
        <v>129</v>
      </c>
      <c r="AU176" s="194" t="s">
        <v>84</v>
      </c>
      <c r="AV176" s="14" t="s">
        <v>84</v>
      </c>
      <c r="AW176" s="14" t="s">
        <v>30</v>
      </c>
      <c r="AX176" s="14" t="s">
        <v>74</v>
      </c>
      <c r="AY176" s="194" t="s">
        <v>120</v>
      </c>
    </row>
    <row r="177" s="16" customFormat="1">
      <c r="A177" s="16"/>
      <c r="B177" s="209"/>
      <c r="C177" s="16"/>
      <c r="D177" s="186" t="s">
        <v>129</v>
      </c>
      <c r="E177" s="210" t="s">
        <v>1</v>
      </c>
      <c r="F177" s="211" t="s">
        <v>201</v>
      </c>
      <c r="G177" s="16"/>
      <c r="H177" s="212">
        <v>220.09999999999999</v>
      </c>
      <c r="I177" s="213"/>
      <c r="J177" s="16"/>
      <c r="K177" s="16"/>
      <c r="L177" s="209"/>
      <c r="M177" s="214"/>
      <c r="N177" s="215"/>
      <c r="O177" s="215"/>
      <c r="P177" s="215"/>
      <c r="Q177" s="215"/>
      <c r="R177" s="215"/>
      <c r="S177" s="215"/>
      <c r="T177" s="2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10" t="s">
        <v>129</v>
      </c>
      <c r="AU177" s="210" t="s">
        <v>84</v>
      </c>
      <c r="AV177" s="16" t="s">
        <v>138</v>
      </c>
      <c r="AW177" s="16" t="s">
        <v>30</v>
      </c>
      <c r="AX177" s="16" t="s">
        <v>74</v>
      </c>
      <c r="AY177" s="210" t="s">
        <v>120</v>
      </c>
    </row>
    <row r="178" s="13" customFormat="1">
      <c r="A178" s="13"/>
      <c r="B178" s="185"/>
      <c r="C178" s="13"/>
      <c r="D178" s="186" t="s">
        <v>129</v>
      </c>
      <c r="E178" s="187" t="s">
        <v>1</v>
      </c>
      <c r="F178" s="188" t="s">
        <v>207</v>
      </c>
      <c r="G178" s="13"/>
      <c r="H178" s="187" t="s">
        <v>1</v>
      </c>
      <c r="I178" s="189"/>
      <c r="J178" s="13"/>
      <c r="K178" s="13"/>
      <c r="L178" s="185"/>
      <c r="M178" s="190"/>
      <c r="N178" s="191"/>
      <c r="O178" s="191"/>
      <c r="P178" s="191"/>
      <c r="Q178" s="191"/>
      <c r="R178" s="191"/>
      <c r="S178" s="191"/>
      <c r="T178" s="19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7" t="s">
        <v>129</v>
      </c>
      <c r="AU178" s="187" t="s">
        <v>84</v>
      </c>
      <c r="AV178" s="13" t="s">
        <v>82</v>
      </c>
      <c r="AW178" s="13" t="s">
        <v>30</v>
      </c>
      <c r="AX178" s="13" t="s">
        <v>74</v>
      </c>
      <c r="AY178" s="187" t="s">
        <v>120</v>
      </c>
    </row>
    <row r="179" s="14" customFormat="1">
      <c r="A179" s="14"/>
      <c r="B179" s="193"/>
      <c r="C179" s="14"/>
      <c r="D179" s="186" t="s">
        <v>129</v>
      </c>
      <c r="E179" s="194" t="s">
        <v>1</v>
      </c>
      <c r="F179" s="195" t="s">
        <v>208</v>
      </c>
      <c r="G179" s="14"/>
      <c r="H179" s="196">
        <v>18.300000000000001</v>
      </c>
      <c r="I179" s="197"/>
      <c r="J179" s="14"/>
      <c r="K179" s="14"/>
      <c r="L179" s="193"/>
      <c r="M179" s="198"/>
      <c r="N179" s="199"/>
      <c r="O179" s="199"/>
      <c r="P179" s="199"/>
      <c r="Q179" s="199"/>
      <c r="R179" s="199"/>
      <c r="S179" s="199"/>
      <c r="T179" s="20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4" t="s">
        <v>129</v>
      </c>
      <c r="AU179" s="194" t="s">
        <v>84</v>
      </c>
      <c r="AV179" s="14" t="s">
        <v>84</v>
      </c>
      <c r="AW179" s="14" t="s">
        <v>30</v>
      </c>
      <c r="AX179" s="14" t="s">
        <v>74</v>
      </c>
      <c r="AY179" s="194" t="s">
        <v>120</v>
      </c>
    </row>
    <row r="180" s="14" customFormat="1">
      <c r="A180" s="14"/>
      <c r="B180" s="193"/>
      <c r="C180" s="14"/>
      <c r="D180" s="186" t="s">
        <v>129</v>
      </c>
      <c r="E180" s="194" t="s">
        <v>1</v>
      </c>
      <c r="F180" s="195" t="s">
        <v>209</v>
      </c>
      <c r="G180" s="14"/>
      <c r="H180" s="196">
        <v>17.100000000000001</v>
      </c>
      <c r="I180" s="197"/>
      <c r="J180" s="14"/>
      <c r="K180" s="14"/>
      <c r="L180" s="193"/>
      <c r="M180" s="198"/>
      <c r="N180" s="199"/>
      <c r="O180" s="199"/>
      <c r="P180" s="199"/>
      <c r="Q180" s="199"/>
      <c r="R180" s="199"/>
      <c r="S180" s="199"/>
      <c r="T180" s="20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4" t="s">
        <v>129</v>
      </c>
      <c r="AU180" s="194" t="s">
        <v>84</v>
      </c>
      <c r="AV180" s="14" t="s">
        <v>84</v>
      </c>
      <c r="AW180" s="14" t="s">
        <v>30</v>
      </c>
      <c r="AX180" s="14" t="s">
        <v>74</v>
      </c>
      <c r="AY180" s="194" t="s">
        <v>120</v>
      </c>
    </row>
    <row r="181" s="14" customFormat="1">
      <c r="A181" s="14"/>
      <c r="B181" s="193"/>
      <c r="C181" s="14"/>
      <c r="D181" s="186" t="s">
        <v>129</v>
      </c>
      <c r="E181" s="194" t="s">
        <v>1</v>
      </c>
      <c r="F181" s="195" t="s">
        <v>210</v>
      </c>
      <c r="G181" s="14"/>
      <c r="H181" s="196">
        <v>83</v>
      </c>
      <c r="I181" s="197"/>
      <c r="J181" s="14"/>
      <c r="K181" s="14"/>
      <c r="L181" s="193"/>
      <c r="M181" s="198"/>
      <c r="N181" s="199"/>
      <c r="O181" s="199"/>
      <c r="P181" s="199"/>
      <c r="Q181" s="199"/>
      <c r="R181" s="199"/>
      <c r="S181" s="199"/>
      <c r="T181" s="20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4" t="s">
        <v>129</v>
      </c>
      <c r="AU181" s="194" t="s">
        <v>84</v>
      </c>
      <c r="AV181" s="14" t="s">
        <v>84</v>
      </c>
      <c r="AW181" s="14" t="s">
        <v>30</v>
      </c>
      <c r="AX181" s="14" t="s">
        <v>74</v>
      </c>
      <c r="AY181" s="194" t="s">
        <v>120</v>
      </c>
    </row>
    <row r="182" s="16" customFormat="1">
      <c r="A182" s="16"/>
      <c r="B182" s="209"/>
      <c r="C182" s="16"/>
      <c r="D182" s="186" t="s">
        <v>129</v>
      </c>
      <c r="E182" s="210" t="s">
        <v>1</v>
      </c>
      <c r="F182" s="211" t="s">
        <v>201</v>
      </c>
      <c r="G182" s="16"/>
      <c r="H182" s="212">
        <v>118.40000000000001</v>
      </c>
      <c r="I182" s="213"/>
      <c r="J182" s="16"/>
      <c r="K182" s="16"/>
      <c r="L182" s="209"/>
      <c r="M182" s="214"/>
      <c r="N182" s="215"/>
      <c r="O182" s="215"/>
      <c r="P182" s="215"/>
      <c r="Q182" s="215"/>
      <c r="R182" s="215"/>
      <c r="S182" s="215"/>
      <c r="T182" s="2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10" t="s">
        <v>129</v>
      </c>
      <c r="AU182" s="210" t="s">
        <v>84</v>
      </c>
      <c r="AV182" s="16" t="s">
        <v>138</v>
      </c>
      <c r="AW182" s="16" t="s">
        <v>30</v>
      </c>
      <c r="AX182" s="16" t="s">
        <v>74</v>
      </c>
      <c r="AY182" s="210" t="s">
        <v>120</v>
      </c>
    </row>
    <row r="183" s="13" customFormat="1">
      <c r="A183" s="13"/>
      <c r="B183" s="185"/>
      <c r="C183" s="13"/>
      <c r="D183" s="186" t="s">
        <v>129</v>
      </c>
      <c r="E183" s="187" t="s">
        <v>1</v>
      </c>
      <c r="F183" s="188" t="s">
        <v>211</v>
      </c>
      <c r="G183" s="13"/>
      <c r="H183" s="187" t="s">
        <v>1</v>
      </c>
      <c r="I183" s="189"/>
      <c r="J183" s="13"/>
      <c r="K183" s="13"/>
      <c r="L183" s="185"/>
      <c r="M183" s="190"/>
      <c r="N183" s="191"/>
      <c r="O183" s="191"/>
      <c r="P183" s="191"/>
      <c r="Q183" s="191"/>
      <c r="R183" s="191"/>
      <c r="S183" s="191"/>
      <c r="T183" s="19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7" t="s">
        <v>129</v>
      </c>
      <c r="AU183" s="187" t="s">
        <v>84</v>
      </c>
      <c r="AV183" s="13" t="s">
        <v>82</v>
      </c>
      <c r="AW183" s="13" t="s">
        <v>30</v>
      </c>
      <c r="AX183" s="13" t="s">
        <v>74</v>
      </c>
      <c r="AY183" s="187" t="s">
        <v>120</v>
      </c>
    </row>
    <row r="184" s="14" customFormat="1">
      <c r="A184" s="14"/>
      <c r="B184" s="193"/>
      <c r="C184" s="14"/>
      <c r="D184" s="186" t="s">
        <v>129</v>
      </c>
      <c r="E184" s="194" t="s">
        <v>1</v>
      </c>
      <c r="F184" s="195" t="s">
        <v>212</v>
      </c>
      <c r="G184" s="14"/>
      <c r="H184" s="196">
        <v>29.300000000000001</v>
      </c>
      <c r="I184" s="197"/>
      <c r="J184" s="14"/>
      <c r="K184" s="14"/>
      <c r="L184" s="193"/>
      <c r="M184" s="198"/>
      <c r="N184" s="199"/>
      <c r="O184" s="199"/>
      <c r="P184" s="199"/>
      <c r="Q184" s="199"/>
      <c r="R184" s="199"/>
      <c r="S184" s="199"/>
      <c r="T184" s="20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4" t="s">
        <v>129</v>
      </c>
      <c r="AU184" s="194" t="s">
        <v>84</v>
      </c>
      <c r="AV184" s="14" t="s">
        <v>84</v>
      </c>
      <c r="AW184" s="14" t="s">
        <v>30</v>
      </c>
      <c r="AX184" s="14" t="s">
        <v>74</v>
      </c>
      <c r="AY184" s="194" t="s">
        <v>120</v>
      </c>
    </row>
    <row r="185" s="14" customFormat="1">
      <c r="A185" s="14"/>
      <c r="B185" s="193"/>
      <c r="C185" s="14"/>
      <c r="D185" s="186" t="s">
        <v>129</v>
      </c>
      <c r="E185" s="194" t="s">
        <v>1</v>
      </c>
      <c r="F185" s="195" t="s">
        <v>213</v>
      </c>
      <c r="G185" s="14"/>
      <c r="H185" s="196">
        <v>18.600000000000001</v>
      </c>
      <c r="I185" s="197"/>
      <c r="J185" s="14"/>
      <c r="K185" s="14"/>
      <c r="L185" s="193"/>
      <c r="M185" s="198"/>
      <c r="N185" s="199"/>
      <c r="O185" s="199"/>
      <c r="P185" s="199"/>
      <c r="Q185" s="199"/>
      <c r="R185" s="199"/>
      <c r="S185" s="199"/>
      <c r="T185" s="20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4" t="s">
        <v>129</v>
      </c>
      <c r="AU185" s="194" t="s">
        <v>84</v>
      </c>
      <c r="AV185" s="14" t="s">
        <v>84</v>
      </c>
      <c r="AW185" s="14" t="s">
        <v>30</v>
      </c>
      <c r="AX185" s="14" t="s">
        <v>74</v>
      </c>
      <c r="AY185" s="194" t="s">
        <v>120</v>
      </c>
    </row>
    <row r="186" s="14" customFormat="1">
      <c r="A186" s="14"/>
      <c r="B186" s="193"/>
      <c r="C186" s="14"/>
      <c r="D186" s="186" t="s">
        <v>129</v>
      </c>
      <c r="E186" s="194" t="s">
        <v>1</v>
      </c>
      <c r="F186" s="195" t="s">
        <v>214</v>
      </c>
      <c r="G186" s="14"/>
      <c r="H186" s="196">
        <v>28</v>
      </c>
      <c r="I186" s="197"/>
      <c r="J186" s="14"/>
      <c r="K186" s="14"/>
      <c r="L186" s="193"/>
      <c r="M186" s="198"/>
      <c r="N186" s="199"/>
      <c r="O186" s="199"/>
      <c r="P186" s="199"/>
      <c r="Q186" s="199"/>
      <c r="R186" s="199"/>
      <c r="S186" s="199"/>
      <c r="T186" s="20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4" t="s">
        <v>129</v>
      </c>
      <c r="AU186" s="194" t="s">
        <v>84</v>
      </c>
      <c r="AV186" s="14" t="s">
        <v>84</v>
      </c>
      <c r="AW186" s="14" t="s">
        <v>30</v>
      </c>
      <c r="AX186" s="14" t="s">
        <v>74</v>
      </c>
      <c r="AY186" s="194" t="s">
        <v>120</v>
      </c>
    </row>
    <row r="187" s="14" customFormat="1">
      <c r="A187" s="14"/>
      <c r="B187" s="193"/>
      <c r="C187" s="14"/>
      <c r="D187" s="186" t="s">
        <v>129</v>
      </c>
      <c r="E187" s="194" t="s">
        <v>1</v>
      </c>
      <c r="F187" s="195" t="s">
        <v>215</v>
      </c>
      <c r="G187" s="14"/>
      <c r="H187" s="196">
        <v>4.7000000000000002</v>
      </c>
      <c r="I187" s="197"/>
      <c r="J187" s="14"/>
      <c r="K187" s="14"/>
      <c r="L187" s="193"/>
      <c r="M187" s="198"/>
      <c r="N187" s="199"/>
      <c r="O187" s="199"/>
      <c r="P187" s="199"/>
      <c r="Q187" s="199"/>
      <c r="R187" s="199"/>
      <c r="S187" s="199"/>
      <c r="T187" s="20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4" t="s">
        <v>129</v>
      </c>
      <c r="AU187" s="194" t="s">
        <v>84</v>
      </c>
      <c r="AV187" s="14" t="s">
        <v>84</v>
      </c>
      <c r="AW187" s="14" t="s">
        <v>30</v>
      </c>
      <c r="AX187" s="14" t="s">
        <v>74</v>
      </c>
      <c r="AY187" s="194" t="s">
        <v>120</v>
      </c>
    </row>
    <row r="188" s="16" customFormat="1">
      <c r="A188" s="16"/>
      <c r="B188" s="209"/>
      <c r="C188" s="16"/>
      <c r="D188" s="186" t="s">
        <v>129</v>
      </c>
      <c r="E188" s="210" t="s">
        <v>1</v>
      </c>
      <c r="F188" s="211" t="s">
        <v>201</v>
      </c>
      <c r="G188" s="16"/>
      <c r="H188" s="212">
        <v>80.599999999999994</v>
      </c>
      <c r="I188" s="213"/>
      <c r="J188" s="16"/>
      <c r="K188" s="16"/>
      <c r="L188" s="209"/>
      <c r="M188" s="214"/>
      <c r="N188" s="215"/>
      <c r="O188" s="215"/>
      <c r="P188" s="215"/>
      <c r="Q188" s="215"/>
      <c r="R188" s="215"/>
      <c r="S188" s="215"/>
      <c r="T188" s="2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10" t="s">
        <v>129</v>
      </c>
      <c r="AU188" s="210" t="s">
        <v>84</v>
      </c>
      <c r="AV188" s="16" t="s">
        <v>138</v>
      </c>
      <c r="AW188" s="16" t="s">
        <v>30</v>
      </c>
      <c r="AX188" s="16" t="s">
        <v>74</v>
      </c>
      <c r="AY188" s="210" t="s">
        <v>120</v>
      </c>
    </row>
    <row r="189" s="15" customFormat="1">
      <c r="A189" s="15"/>
      <c r="B189" s="201"/>
      <c r="C189" s="15"/>
      <c r="D189" s="186" t="s">
        <v>129</v>
      </c>
      <c r="E189" s="202" t="s">
        <v>1</v>
      </c>
      <c r="F189" s="203" t="s">
        <v>132</v>
      </c>
      <c r="G189" s="15"/>
      <c r="H189" s="204">
        <v>520</v>
      </c>
      <c r="I189" s="205"/>
      <c r="J189" s="15"/>
      <c r="K189" s="15"/>
      <c r="L189" s="201"/>
      <c r="M189" s="206"/>
      <c r="N189" s="207"/>
      <c r="O189" s="207"/>
      <c r="P189" s="207"/>
      <c r="Q189" s="207"/>
      <c r="R189" s="207"/>
      <c r="S189" s="207"/>
      <c r="T189" s="20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2" t="s">
        <v>129</v>
      </c>
      <c r="AU189" s="202" t="s">
        <v>84</v>
      </c>
      <c r="AV189" s="15" t="s">
        <v>121</v>
      </c>
      <c r="AW189" s="15" t="s">
        <v>30</v>
      </c>
      <c r="AX189" s="15" t="s">
        <v>82</v>
      </c>
      <c r="AY189" s="202" t="s">
        <v>120</v>
      </c>
    </row>
    <row r="190" s="2" customFormat="1" ht="24.15" customHeight="1">
      <c r="A190" s="38"/>
      <c r="B190" s="171"/>
      <c r="C190" s="172" t="s">
        <v>216</v>
      </c>
      <c r="D190" s="172" t="s">
        <v>123</v>
      </c>
      <c r="E190" s="173" t="s">
        <v>217</v>
      </c>
      <c r="F190" s="174" t="s">
        <v>218</v>
      </c>
      <c r="G190" s="175" t="s">
        <v>179</v>
      </c>
      <c r="H190" s="176">
        <v>100.90000000000001</v>
      </c>
      <c r="I190" s="177"/>
      <c r="J190" s="178">
        <f>ROUND(I190*H190,2)</f>
        <v>0</v>
      </c>
      <c r="K190" s="174" t="s">
        <v>1</v>
      </c>
      <c r="L190" s="39"/>
      <c r="M190" s="179" t="s">
        <v>1</v>
      </c>
      <c r="N190" s="180" t="s">
        <v>39</v>
      </c>
      <c r="O190" s="77"/>
      <c r="P190" s="181">
        <f>O190*H190</f>
        <v>0</v>
      </c>
      <c r="Q190" s="181">
        <v>0.0011999999999999999</v>
      </c>
      <c r="R190" s="181">
        <f>Q190*H190</f>
        <v>0.12107999999999999</v>
      </c>
      <c r="S190" s="181">
        <v>0</v>
      </c>
      <c r="T190" s="18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3" t="s">
        <v>195</v>
      </c>
      <c r="AT190" s="183" t="s">
        <v>123</v>
      </c>
      <c r="AU190" s="183" t="s">
        <v>84</v>
      </c>
      <c r="AY190" s="19" t="s">
        <v>120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9" t="s">
        <v>82</v>
      </c>
      <c r="BK190" s="184">
        <f>ROUND(I190*H190,2)</f>
        <v>0</v>
      </c>
      <c r="BL190" s="19" t="s">
        <v>195</v>
      </c>
      <c r="BM190" s="183" t="s">
        <v>219</v>
      </c>
    </row>
    <row r="191" s="13" customFormat="1">
      <c r="A191" s="13"/>
      <c r="B191" s="185"/>
      <c r="C191" s="13"/>
      <c r="D191" s="186" t="s">
        <v>129</v>
      </c>
      <c r="E191" s="187" t="s">
        <v>1</v>
      </c>
      <c r="F191" s="188" t="s">
        <v>130</v>
      </c>
      <c r="G191" s="13"/>
      <c r="H191" s="187" t="s">
        <v>1</v>
      </c>
      <c r="I191" s="189"/>
      <c r="J191" s="13"/>
      <c r="K191" s="13"/>
      <c r="L191" s="185"/>
      <c r="M191" s="190"/>
      <c r="N191" s="191"/>
      <c r="O191" s="191"/>
      <c r="P191" s="191"/>
      <c r="Q191" s="191"/>
      <c r="R191" s="191"/>
      <c r="S191" s="191"/>
      <c r="T191" s="19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7" t="s">
        <v>129</v>
      </c>
      <c r="AU191" s="187" t="s">
        <v>84</v>
      </c>
      <c r="AV191" s="13" t="s">
        <v>82</v>
      </c>
      <c r="AW191" s="13" t="s">
        <v>30</v>
      </c>
      <c r="AX191" s="13" t="s">
        <v>74</v>
      </c>
      <c r="AY191" s="187" t="s">
        <v>120</v>
      </c>
    </row>
    <row r="192" s="13" customFormat="1">
      <c r="A192" s="13"/>
      <c r="B192" s="185"/>
      <c r="C192" s="13"/>
      <c r="D192" s="186" t="s">
        <v>129</v>
      </c>
      <c r="E192" s="187" t="s">
        <v>1</v>
      </c>
      <c r="F192" s="188" t="s">
        <v>197</v>
      </c>
      <c r="G192" s="13"/>
      <c r="H192" s="187" t="s">
        <v>1</v>
      </c>
      <c r="I192" s="189"/>
      <c r="J192" s="13"/>
      <c r="K192" s="13"/>
      <c r="L192" s="185"/>
      <c r="M192" s="190"/>
      <c r="N192" s="191"/>
      <c r="O192" s="191"/>
      <c r="P192" s="191"/>
      <c r="Q192" s="191"/>
      <c r="R192" s="191"/>
      <c r="S192" s="191"/>
      <c r="T192" s="19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7" t="s">
        <v>129</v>
      </c>
      <c r="AU192" s="187" t="s">
        <v>84</v>
      </c>
      <c r="AV192" s="13" t="s">
        <v>82</v>
      </c>
      <c r="AW192" s="13" t="s">
        <v>30</v>
      </c>
      <c r="AX192" s="13" t="s">
        <v>74</v>
      </c>
      <c r="AY192" s="187" t="s">
        <v>120</v>
      </c>
    </row>
    <row r="193" s="14" customFormat="1">
      <c r="A193" s="14"/>
      <c r="B193" s="193"/>
      <c r="C193" s="14"/>
      <c r="D193" s="186" t="s">
        <v>129</v>
      </c>
      <c r="E193" s="194" t="s">
        <v>1</v>
      </c>
      <c r="F193" s="195" t="s">
        <v>198</v>
      </c>
      <c r="G193" s="14"/>
      <c r="H193" s="196">
        <v>57.700000000000003</v>
      </c>
      <c r="I193" s="197"/>
      <c r="J193" s="14"/>
      <c r="K193" s="14"/>
      <c r="L193" s="193"/>
      <c r="M193" s="198"/>
      <c r="N193" s="199"/>
      <c r="O193" s="199"/>
      <c r="P193" s="199"/>
      <c r="Q193" s="199"/>
      <c r="R193" s="199"/>
      <c r="S193" s="199"/>
      <c r="T193" s="20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4" t="s">
        <v>129</v>
      </c>
      <c r="AU193" s="194" t="s">
        <v>84</v>
      </c>
      <c r="AV193" s="14" t="s">
        <v>84</v>
      </c>
      <c r="AW193" s="14" t="s">
        <v>30</v>
      </c>
      <c r="AX193" s="14" t="s">
        <v>74</v>
      </c>
      <c r="AY193" s="194" t="s">
        <v>120</v>
      </c>
    </row>
    <row r="194" s="14" customFormat="1">
      <c r="A194" s="14"/>
      <c r="B194" s="193"/>
      <c r="C194" s="14"/>
      <c r="D194" s="186" t="s">
        <v>129</v>
      </c>
      <c r="E194" s="194" t="s">
        <v>1</v>
      </c>
      <c r="F194" s="195" t="s">
        <v>199</v>
      </c>
      <c r="G194" s="14"/>
      <c r="H194" s="196">
        <v>43.200000000000003</v>
      </c>
      <c r="I194" s="197"/>
      <c r="J194" s="14"/>
      <c r="K194" s="14"/>
      <c r="L194" s="193"/>
      <c r="M194" s="198"/>
      <c r="N194" s="199"/>
      <c r="O194" s="199"/>
      <c r="P194" s="199"/>
      <c r="Q194" s="199"/>
      <c r="R194" s="199"/>
      <c r="S194" s="199"/>
      <c r="T194" s="20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4" t="s">
        <v>129</v>
      </c>
      <c r="AU194" s="194" t="s">
        <v>84</v>
      </c>
      <c r="AV194" s="14" t="s">
        <v>84</v>
      </c>
      <c r="AW194" s="14" t="s">
        <v>30</v>
      </c>
      <c r="AX194" s="14" t="s">
        <v>74</v>
      </c>
      <c r="AY194" s="194" t="s">
        <v>120</v>
      </c>
    </row>
    <row r="195" s="13" customFormat="1">
      <c r="A195" s="13"/>
      <c r="B195" s="185"/>
      <c r="C195" s="13"/>
      <c r="D195" s="186" t="s">
        <v>129</v>
      </c>
      <c r="E195" s="187" t="s">
        <v>1</v>
      </c>
      <c r="F195" s="188" t="s">
        <v>200</v>
      </c>
      <c r="G195" s="13"/>
      <c r="H195" s="187" t="s">
        <v>1</v>
      </c>
      <c r="I195" s="189"/>
      <c r="J195" s="13"/>
      <c r="K195" s="13"/>
      <c r="L195" s="185"/>
      <c r="M195" s="190"/>
      <c r="N195" s="191"/>
      <c r="O195" s="191"/>
      <c r="P195" s="191"/>
      <c r="Q195" s="191"/>
      <c r="R195" s="191"/>
      <c r="S195" s="191"/>
      <c r="T195" s="19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7" t="s">
        <v>129</v>
      </c>
      <c r="AU195" s="187" t="s">
        <v>84</v>
      </c>
      <c r="AV195" s="13" t="s">
        <v>82</v>
      </c>
      <c r="AW195" s="13" t="s">
        <v>30</v>
      </c>
      <c r="AX195" s="13" t="s">
        <v>74</v>
      </c>
      <c r="AY195" s="187" t="s">
        <v>120</v>
      </c>
    </row>
    <row r="196" s="15" customFormat="1">
      <c r="A196" s="15"/>
      <c r="B196" s="201"/>
      <c r="C196" s="15"/>
      <c r="D196" s="186" t="s">
        <v>129</v>
      </c>
      <c r="E196" s="202" t="s">
        <v>1</v>
      </c>
      <c r="F196" s="203" t="s">
        <v>132</v>
      </c>
      <c r="G196" s="15"/>
      <c r="H196" s="204">
        <v>100.90000000000001</v>
      </c>
      <c r="I196" s="205"/>
      <c r="J196" s="15"/>
      <c r="K196" s="15"/>
      <c r="L196" s="201"/>
      <c r="M196" s="206"/>
      <c r="N196" s="207"/>
      <c r="O196" s="207"/>
      <c r="P196" s="207"/>
      <c r="Q196" s="207"/>
      <c r="R196" s="207"/>
      <c r="S196" s="207"/>
      <c r="T196" s="20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02" t="s">
        <v>129</v>
      </c>
      <c r="AU196" s="202" t="s">
        <v>84</v>
      </c>
      <c r="AV196" s="15" t="s">
        <v>121</v>
      </c>
      <c r="AW196" s="15" t="s">
        <v>30</v>
      </c>
      <c r="AX196" s="15" t="s">
        <v>82</v>
      </c>
      <c r="AY196" s="202" t="s">
        <v>120</v>
      </c>
    </row>
    <row r="197" s="2" customFormat="1" ht="24.15" customHeight="1">
      <c r="A197" s="38"/>
      <c r="B197" s="171"/>
      <c r="C197" s="172" t="s">
        <v>220</v>
      </c>
      <c r="D197" s="172" t="s">
        <v>123</v>
      </c>
      <c r="E197" s="173" t="s">
        <v>221</v>
      </c>
      <c r="F197" s="174" t="s">
        <v>222</v>
      </c>
      <c r="G197" s="175" t="s">
        <v>179</v>
      </c>
      <c r="H197" s="176">
        <v>220.09999999999999</v>
      </c>
      <c r="I197" s="177"/>
      <c r="J197" s="178">
        <f>ROUND(I197*H197,2)</f>
        <v>0</v>
      </c>
      <c r="K197" s="174" t="s">
        <v>1</v>
      </c>
      <c r="L197" s="39"/>
      <c r="M197" s="179" t="s">
        <v>1</v>
      </c>
      <c r="N197" s="180" t="s">
        <v>39</v>
      </c>
      <c r="O197" s="77"/>
      <c r="P197" s="181">
        <f>O197*H197</f>
        <v>0</v>
      </c>
      <c r="Q197" s="181">
        <v>0.0011999999999999999</v>
      </c>
      <c r="R197" s="181">
        <f>Q197*H197</f>
        <v>0.26411999999999997</v>
      </c>
      <c r="S197" s="181">
        <v>0</v>
      </c>
      <c r="T197" s="18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3" t="s">
        <v>195</v>
      </c>
      <c r="AT197" s="183" t="s">
        <v>123</v>
      </c>
      <c r="AU197" s="183" t="s">
        <v>84</v>
      </c>
      <c r="AY197" s="19" t="s">
        <v>120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19" t="s">
        <v>82</v>
      </c>
      <c r="BK197" s="184">
        <f>ROUND(I197*H197,2)</f>
        <v>0</v>
      </c>
      <c r="BL197" s="19" t="s">
        <v>195</v>
      </c>
      <c r="BM197" s="183" t="s">
        <v>223</v>
      </c>
    </row>
    <row r="198" s="13" customFormat="1">
      <c r="A198" s="13"/>
      <c r="B198" s="185"/>
      <c r="C198" s="13"/>
      <c r="D198" s="186" t="s">
        <v>129</v>
      </c>
      <c r="E198" s="187" t="s">
        <v>1</v>
      </c>
      <c r="F198" s="188" t="s">
        <v>130</v>
      </c>
      <c r="G198" s="13"/>
      <c r="H198" s="187" t="s">
        <v>1</v>
      </c>
      <c r="I198" s="189"/>
      <c r="J198" s="13"/>
      <c r="K198" s="13"/>
      <c r="L198" s="185"/>
      <c r="M198" s="190"/>
      <c r="N198" s="191"/>
      <c r="O198" s="191"/>
      <c r="P198" s="191"/>
      <c r="Q198" s="191"/>
      <c r="R198" s="191"/>
      <c r="S198" s="191"/>
      <c r="T198" s="19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7" t="s">
        <v>129</v>
      </c>
      <c r="AU198" s="187" t="s">
        <v>84</v>
      </c>
      <c r="AV198" s="13" t="s">
        <v>82</v>
      </c>
      <c r="AW198" s="13" t="s">
        <v>30</v>
      </c>
      <c r="AX198" s="13" t="s">
        <v>74</v>
      </c>
      <c r="AY198" s="187" t="s">
        <v>120</v>
      </c>
    </row>
    <row r="199" s="13" customFormat="1">
      <c r="A199" s="13"/>
      <c r="B199" s="185"/>
      <c r="C199" s="13"/>
      <c r="D199" s="186" t="s">
        <v>129</v>
      </c>
      <c r="E199" s="187" t="s">
        <v>1</v>
      </c>
      <c r="F199" s="188" t="s">
        <v>202</v>
      </c>
      <c r="G199" s="13"/>
      <c r="H199" s="187" t="s">
        <v>1</v>
      </c>
      <c r="I199" s="189"/>
      <c r="J199" s="13"/>
      <c r="K199" s="13"/>
      <c r="L199" s="185"/>
      <c r="M199" s="190"/>
      <c r="N199" s="191"/>
      <c r="O199" s="191"/>
      <c r="P199" s="191"/>
      <c r="Q199" s="191"/>
      <c r="R199" s="191"/>
      <c r="S199" s="191"/>
      <c r="T199" s="19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7" t="s">
        <v>129</v>
      </c>
      <c r="AU199" s="187" t="s">
        <v>84</v>
      </c>
      <c r="AV199" s="13" t="s">
        <v>82</v>
      </c>
      <c r="AW199" s="13" t="s">
        <v>30</v>
      </c>
      <c r="AX199" s="13" t="s">
        <v>74</v>
      </c>
      <c r="AY199" s="187" t="s">
        <v>120</v>
      </c>
    </row>
    <row r="200" s="14" customFormat="1">
      <c r="A200" s="14"/>
      <c r="B200" s="193"/>
      <c r="C200" s="14"/>
      <c r="D200" s="186" t="s">
        <v>129</v>
      </c>
      <c r="E200" s="194" t="s">
        <v>1</v>
      </c>
      <c r="F200" s="195" t="s">
        <v>203</v>
      </c>
      <c r="G200" s="14"/>
      <c r="H200" s="196">
        <v>24</v>
      </c>
      <c r="I200" s="197"/>
      <c r="J200" s="14"/>
      <c r="K200" s="14"/>
      <c r="L200" s="193"/>
      <c r="M200" s="198"/>
      <c r="N200" s="199"/>
      <c r="O200" s="199"/>
      <c r="P200" s="199"/>
      <c r="Q200" s="199"/>
      <c r="R200" s="199"/>
      <c r="S200" s="199"/>
      <c r="T200" s="20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4" t="s">
        <v>129</v>
      </c>
      <c r="AU200" s="194" t="s">
        <v>84</v>
      </c>
      <c r="AV200" s="14" t="s">
        <v>84</v>
      </c>
      <c r="AW200" s="14" t="s">
        <v>30</v>
      </c>
      <c r="AX200" s="14" t="s">
        <v>74</v>
      </c>
      <c r="AY200" s="194" t="s">
        <v>120</v>
      </c>
    </row>
    <row r="201" s="14" customFormat="1">
      <c r="A201" s="14"/>
      <c r="B201" s="193"/>
      <c r="C201" s="14"/>
      <c r="D201" s="186" t="s">
        <v>129</v>
      </c>
      <c r="E201" s="194" t="s">
        <v>1</v>
      </c>
      <c r="F201" s="195" t="s">
        <v>204</v>
      </c>
      <c r="G201" s="14"/>
      <c r="H201" s="196">
        <v>119.59999999999999</v>
      </c>
      <c r="I201" s="197"/>
      <c r="J201" s="14"/>
      <c r="K201" s="14"/>
      <c r="L201" s="193"/>
      <c r="M201" s="198"/>
      <c r="N201" s="199"/>
      <c r="O201" s="199"/>
      <c r="P201" s="199"/>
      <c r="Q201" s="199"/>
      <c r="R201" s="199"/>
      <c r="S201" s="199"/>
      <c r="T201" s="20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4" t="s">
        <v>129</v>
      </c>
      <c r="AU201" s="194" t="s">
        <v>84</v>
      </c>
      <c r="AV201" s="14" t="s">
        <v>84</v>
      </c>
      <c r="AW201" s="14" t="s">
        <v>30</v>
      </c>
      <c r="AX201" s="14" t="s">
        <v>74</v>
      </c>
      <c r="AY201" s="194" t="s">
        <v>120</v>
      </c>
    </row>
    <row r="202" s="14" customFormat="1">
      <c r="A202" s="14"/>
      <c r="B202" s="193"/>
      <c r="C202" s="14"/>
      <c r="D202" s="186" t="s">
        <v>129</v>
      </c>
      <c r="E202" s="194" t="s">
        <v>1</v>
      </c>
      <c r="F202" s="195" t="s">
        <v>205</v>
      </c>
      <c r="G202" s="14"/>
      <c r="H202" s="196">
        <v>48.299999999999997</v>
      </c>
      <c r="I202" s="197"/>
      <c r="J202" s="14"/>
      <c r="K202" s="14"/>
      <c r="L202" s="193"/>
      <c r="M202" s="198"/>
      <c r="N202" s="199"/>
      <c r="O202" s="199"/>
      <c r="P202" s="199"/>
      <c r="Q202" s="199"/>
      <c r="R202" s="199"/>
      <c r="S202" s="199"/>
      <c r="T202" s="20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4" t="s">
        <v>129</v>
      </c>
      <c r="AU202" s="194" t="s">
        <v>84</v>
      </c>
      <c r="AV202" s="14" t="s">
        <v>84</v>
      </c>
      <c r="AW202" s="14" t="s">
        <v>30</v>
      </c>
      <c r="AX202" s="14" t="s">
        <v>74</v>
      </c>
      <c r="AY202" s="194" t="s">
        <v>120</v>
      </c>
    </row>
    <row r="203" s="14" customFormat="1">
      <c r="A203" s="14"/>
      <c r="B203" s="193"/>
      <c r="C203" s="14"/>
      <c r="D203" s="186" t="s">
        <v>129</v>
      </c>
      <c r="E203" s="194" t="s">
        <v>1</v>
      </c>
      <c r="F203" s="195" t="s">
        <v>206</v>
      </c>
      <c r="G203" s="14"/>
      <c r="H203" s="196">
        <v>28.199999999999999</v>
      </c>
      <c r="I203" s="197"/>
      <c r="J203" s="14"/>
      <c r="K203" s="14"/>
      <c r="L203" s="193"/>
      <c r="M203" s="198"/>
      <c r="N203" s="199"/>
      <c r="O203" s="199"/>
      <c r="P203" s="199"/>
      <c r="Q203" s="199"/>
      <c r="R203" s="199"/>
      <c r="S203" s="199"/>
      <c r="T203" s="20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4" t="s">
        <v>129</v>
      </c>
      <c r="AU203" s="194" t="s">
        <v>84</v>
      </c>
      <c r="AV203" s="14" t="s">
        <v>84</v>
      </c>
      <c r="AW203" s="14" t="s">
        <v>30</v>
      </c>
      <c r="AX203" s="14" t="s">
        <v>74</v>
      </c>
      <c r="AY203" s="194" t="s">
        <v>120</v>
      </c>
    </row>
    <row r="204" s="15" customFormat="1">
      <c r="A204" s="15"/>
      <c r="B204" s="201"/>
      <c r="C204" s="15"/>
      <c r="D204" s="186" t="s">
        <v>129</v>
      </c>
      <c r="E204" s="202" t="s">
        <v>1</v>
      </c>
      <c r="F204" s="203" t="s">
        <v>132</v>
      </c>
      <c r="G204" s="15"/>
      <c r="H204" s="204">
        <v>220.09999999999999</v>
      </c>
      <c r="I204" s="205"/>
      <c r="J204" s="15"/>
      <c r="K204" s="15"/>
      <c r="L204" s="201"/>
      <c r="M204" s="206"/>
      <c r="N204" s="207"/>
      <c r="O204" s="207"/>
      <c r="P204" s="207"/>
      <c r="Q204" s="207"/>
      <c r="R204" s="207"/>
      <c r="S204" s="207"/>
      <c r="T204" s="20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02" t="s">
        <v>129</v>
      </c>
      <c r="AU204" s="202" t="s">
        <v>84</v>
      </c>
      <c r="AV204" s="15" t="s">
        <v>121</v>
      </c>
      <c r="AW204" s="15" t="s">
        <v>30</v>
      </c>
      <c r="AX204" s="15" t="s">
        <v>82</v>
      </c>
      <c r="AY204" s="202" t="s">
        <v>120</v>
      </c>
    </row>
    <row r="205" s="2" customFormat="1" ht="24.15" customHeight="1">
      <c r="A205" s="38"/>
      <c r="B205" s="171"/>
      <c r="C205" s="172" t="s">
        <v>182</v>
      </c>
      <c r="D205" s="172" t="s">
        <v>123</v>
      </c>
      <c r="E205" s="173" t="s">
        <v>224</v>
      </c>
      <c r="F205" s="174" t="s">
        <v>225</v>
      </c>
      <c r="G205" s="175" t="s">
        <v>179</v>
      </c>
      <c r="H205" s="176">
        <v>118.40000000000001</v>
      </c>
      <c r="I205" s="177"/>
      <c r="J205" s="178">
        <f>ROUND(I205*H205,2)</f>
        <v>0</v>
      </c>
      <c r="K205" s="174" t="s">
        <v>1</v>
      </c>
      <c r="L205" s="39"/>
      <c r="M205" s="179" t="s">
        <v>1</v>
      </c>
      <c r="N205" s="180" t="s">
        <v>39</v>
      </c>
      <c r="O205" s="77"/>
      <c r="P205" s="181">
        <f>O205*H205</f>
        <v>0</v>
      </c>
      <c r="Q205" s="181">
        <v>0.0011999999999999999</v>
      </c>
      <c r="R205" s="181">
        <f>Q205*H205</f>
        <v>0.14207999999999998</v>
      </c>
      <c r="S205" s="181">
        <v>0</v>
      </c>
      <c r="T205" s="18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3" t="s">
        <v>195</v>
      </c>
      <c r="AT205" s="183" t="s">
        <v>123</v>
      </c>
      <c r="AU205" s="183" t="s">
        <v>84</v>
      </c>
      <c r="AY205" s="19" t="s">
        <v>120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19" t="s">
        <v>82</v>
      </c>
      <c r="BK205" s="184">
        <f>ROUND(I205*H205,2)</f>
        <v>0</v>
      </c>
      <c r="BL205" s="19" t="s">
        <v>195</v>
      </c>
      <c r="BM205" s="183" t="s">
        <v>226</v>
      </c>
    </row>
    <row r="206" s="13" customFormat="1">
      <c r="A206" s="13"/>
      <c r="B206" s="185"/>
      <c r="C206" s="13"/>
      <c r="D206" s="186" t="s">
        <v>129</v>
      </c>
      <c r="E206" s="187" t="s">
        <v>1</v>
      </c>
      <c r="F206" s="188" t="s">
        <v>130</v>
      </c>
      <c r="G206" s="13"/>
      <c r="H206" s="187" t="s">
        <v>1</v>
      </c>
      <c r="I206" s="189"/>
      <c r="J206" s="13"/>
      <c r="K206" s="13"/>
      <c r="L206" s="185"/>
      <c r="M206" s="190"/>
      <c r="N206" s="191"/>
      <c r="O206" s="191"/>
      <c r="P206" s="191"/>
      <c r="Q206" s="191"/>
      <c r="R206" s="191"/>
      <c r="S206" s="191"/>
      <c r="T206" s="19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7" t="s">
        <v>129</v>
      </c>
      <c r="AU206" s="187" t="s">
        <v>84</v>
      </c>
      <c r="AV206" s="13" t="s">
        <v>82</v>
      </c>
      <c r="AW206" s="13" t="s">
        <v>30</v>
      </c>
      <c r="AX206" s="13" t="s">
        <v>74</v>
      </c>
      <c r="AY206" s="187" t="s">
        <v>120</v>
      </c>
    </row>
    <row r="207" s="13" customFormat="1">
      <c r="A207" s="13"/>
      <c r="B207" s="185"/>
      <c r="C207" s="13"/>
      <c r="D207" s="186" t="s">
        <v>129</v>
      </c>
      <c r="E207" s="187" t="s">
        <v>1</v>
      </c>
      <c r="F207" s="188" t="s">
        <v>207</v>
      </c>
      <c r="G207" s="13"/>
      <c r="H207" s="187" t="s">
        <v>1</v>
      </c>
      <c r="I207" s="189"/>
      <c r="J207" s="13"/>
      <c r="K207" s="13"/>
      <c r="L207" s="185"/>
      <c r="M207" s="190"/>
      <c r="N207" s="191"/>
      <c r="O207" s="191"/>
      <c r="P207" s="191"/>
      <c r="Q207" s="191"/>
      <c r="R207" s="191"/>
      <c r="S207" s="191"/>
      <c r="T207" s="19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7" t="s">
        <v>129</v>
      </c>
      <c r="AU207" s="187" t="s">
        <v>84</v>
      </c>
      <c r="AV207" s="13" t="s">
        <v>82</v>
      </c>
      <c r="AW207" s="13" t="s">
        <v>30</v>
      </c>
      <c r="AX207" s="13" t="s">
        <v>74</v>
      </c>
      <c r="AY207" s="187" t="s">
        <v>120</v>
      </c>
    </row>
    <row r="208" s="14" customFormat="1">
      <c r="A208" s="14"/>
      <c r="B208" s="193"/>
      <c r="C208" s="14"/>
      <c r="D208" s="186" t="s">
        <v>129</v>
      </c>
      <c r="E208" s="194" t="s">
        <v>1</v>
      </c>
      <c r="F208" s="195" t="s">
        <v>208</v>
      </c>
      <c r="G208" s="14"/>
      <c r="H208" s="196">
        <v>18.300000000000001</v>
      </c>
      <c r="I208" s="197"/>
      <c r="J208" s="14"/>
      <c r="K208" s="14"/>
      <c r="L208" s="193"/>
      <c r="M208" s="198"/>
      <c r="N208" s="199"/>
      <c r="O208" s="199"/>
      <c r="P208" s="199"/>
      <c r="Q208" s="199"/>
      <c r="R208" s="199"/>
      <c r="S208" s="199"/>
      <c r="T208" s="20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4" t="s">
        <v>129</v>
      </c>
      <c r="AU208" s="194" t="s">
        <v>84</v>
      </c>
      <c r="AV208" s="14" t="s">
        <v>84</v>
      </c>
      <c r="AW208" s="14" t="s">
        <v>30</v>
      </c>
      <c r="AX208" s="14" t="s">
        <v>74</v>
      </c>
      <c r="AY208" s="194" t="s">
        <v>120</v>
      </c>
    </row>
    <row r="209" s="14" customFormat="1">
      <c r="A209" s="14"/>
      <c r="B209" s="193"/>
      <c r="C209" s="14"/>
      <c r="D209" s="186" t="s">
        <v>129</v>
      </c>
      <c r="E209" s="194" t="s">
        <v>1</v>
      </c>
      <c r="F209" s="195" t="s">
        <v>209</v>
      </c>
      <c r="G209" s="14"/>
      <c r="H209" s="196">
        <v>17.100000000000001</v>
      </c>
      <c r="I209" s="197"/>
      <c r="J209" s="14"/>
      <c r="K209" s="14"/>
      <c r="L209" s="193"/>
      <c r="M209" s="198"/>
      <c r="N209" s="199"/>
      <c r="O209" s="199"/>
      <c r="P209" s="199"/>
      <c r="Q209" s="199"/>
      <c r="R209" s="199"/>
      <c r="S209" s="199"/>
      <c r="T209" s="20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4" t="s">
        <v>129</v>
      </c>
      <c r="AU209" s="194" t="s">
        <v>84</v>
      </c>
      <c r="AV209" s="14" t="s">
        <v>84</v>
      </c>
      <c r="AW209" s="14" t="s">
        <v>30</v>
      </c>
      <c r="AX209" s="14" t="s">
        <v>74</v>
      </c>
      <c r="AY209" s="194" t="s">
        <v>120</v>
      </c>
    </row>
    <row r="210" s="14" customFormat="1">
      <c r="A210" s="14"/>
      <c r="B210" s="193"/>
      <c r="C210" s="14"/>
      <c r="D210" s="186" t="s">
        <v>129</v>
      </c>
      <c r="E210" s="194" t="s">
        <v>1</v>
      </c>
      <c r="F210" s="195" t="s">
        <v>210</v>
      </c>
      <c r="G210" s="14"/>
      <c r="H210" s="196">
        <v>83</v>
      </c>
      <c r="I210" s="197"/>
      <c r="J210" s="14"/>
      <c r="K210" s="14"/>
      <c r="L210" s="193"/>
      <c r="M210" s="198"/>
      <c r="N210" s="199"/>
      <c r="O210" s="199"/>
      <c r="P210" s="199"/>
      <c r="Q210" s="199"/>
      <c r="R210" s="199"/>
      <c r="S210" s="199"/>
      <c r="T210" s="20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4" t="s">
        <v>129</v>
      </c>
      <c r="AU210" s="194" t="s">
        <v>84</v>
      </c>
      <c r="AV210" s="14" t="s">
        <v>84</v>
      </c>
      <c r="AW210" s="14" t="s">
        <v>30</v>
      </c>
      <c r="AX210" s="14" t="s">
        <v>74</v>
      </c>
      <c r="AY210" s="194" t="s">
        <v>120</v>
      </c>
    </row>
    <row r="211" s="15" customFormat="1">
      <c r="A211" s="15"/>
      <c r="B211" s="201"/>
      <c r="C211" s="15"/>
      <c r="D211" s="186" t="s">
        <v>129</v>
      </c>
      <c r="E211" s="202" t="s">
        <v>1</v>
      </c>
      <c r="F211" s="203" t="s">
        <v>132</v>
      </c>
      <c r="G211" s="15"/>
      <c r="H211" s="204">
        <v>118.40000000000001</v>
      </c>
      <c r="I211" s="205"/>
      <c r="J211" s="15"/>
      <c r="K211" s="15"/>
      <c r="L211" s="201"/>
      <c r="M211" s="206"/>
      <c r="N211" s="207"/>
      <c r="O211" s="207"/>
      <c r="P211" s="207"/>
      <c r="Q211" s="207"/>
      <c r="R211" s="207"/>
      <c r="S211" s="207"/>
      <c r="T211" s="20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02" t="s">
        <v>129</v>
      </c>
      <c r="AU211" s="202" t="s">
        <v>84</v>
      </c>
      <c r="AV211" s="15" t="s">
        <v>121</v>
      </c>
      <c r="AW211" s="15" t="s">
        <v>30</v>
      </c>
      <c r="AX211" s="15" t="s">
        <v>82</v>
      </c>
      <c r="AY211" s="202" t="s">
        <v>120</v>
      </c>
    </row>
    <row r="212" s="2" customFormat="1" ht="24.15" customHeight="1">
      <c r="A212" s="38"/>
      <c r="B212" s="171"/>
      <c r="C212" s="172" t="s">
        <v>195</v>
      </c>
      <c r="D212" s="172" t="s">
        <v>123</v>
      </c>
      <c r="E212" s="173" t="s">
        <v>227</v>
      </c>
      <c r="F212" s="174" t="s">
        <v>228</v>
      </c>
      <c r="G212" s="175" t="s">
        <v>179</v>
      </c>
      <c r="H212" s="176">
        <v>80.599999999999994</v>
      </c>
      <c r="I212" s="177"/>
      <c r="J212" s="178">
        <f>ROUND(I212*H212,2)</f>
        <v>0</v>
      </c>
      <c r="K212" s="174" t="s">
        <v>1</v>
      </c>
      <c r="L212" s="39"/>
      <c r="M212" s="179" t="s">
        <v>1</v>
      </c>
      <c r="N212" s="180" t="s">
        <v>39</v>
      </c>
      <c r="O212" s="77"/>
      <c r="P212" s="181">
        <f>O212*H212</f>
        <v>0</v>
      </c>
      <c r="Q212" s="181">
        <v>0.0011999999999999999</v>
      </c>
      <c r="R212" s="181">
        <f>Q212*H212</f>
        <v>0.096719999999999987</v>
      </c>
      <c r="S212" s="181">
        <v>0</v>
      </c>
      <c r="T212" s="18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83" t="s">
        <v>195</v>
      </c>
      <c r="AT212" s="183" t="s">
        <v>123</v>
      </c>
      <c r="AU212" s="183" t="s">
        <v>84</v>
      </c>
      <c r="AY212" s="19" t="s">
        <v>120</v>
      </c>
      <c r="BE212" s="184">
        <f>IF(N212="základní",J212,0)</f>
        <v>0</v>
      </c>
      <c r="BF212" s="184">
        <f>IF(N212="snížená",J212,0)</f>
        <v>0</v>
      </c>
      <c r="BG212" s="184">
        <f>IF(N212="zákl. přenesená",J212,0)</f>
        <v>0</v>
      </c>
      <c r="BH212" s="184">
        <f>IF(N212="sníž. přenesená",J212,0)</f>
        <v>0</v>
      </c>
      <c r="BI212" s="184">
        <f>IF(N212="nulová",J212,0)</f>
        <v>0</v>
      </c>
      <c r="BJ212" s="19" t="s">
        <v>82</v>
      </c>
      <c r="BK212" s="184">
        <f>ROUND(I212*H212,2)</f>
        <v>0</v>
      </c>
      <c r="BL212" s="19" t="s">
        <v>195</v>
      </c>
      <c r="BM212" s="183" t="s">
        <v>229</v>
      </c>
    </row>
    <row r="213" s="13" customFormat="1">
      <c r="A213" s="13"/>
      <c r="B213" s="185"/>
      <c r="C213" s="13"/>
      <c r="D213" s="186" t="s">
        <v>129</v>
      </c>
      <c r="E213" s="187" t="s">
        <v>1</v>
      </c>
      <c r="F213" s="188" t="s">
        <v>130</v>
      </c>
      <c r="G213" s="13"/>
      <c r="H213" s="187" t="s">
        <v>1</v>
      </c>
      <c r="I213" s="189"/>
      <c r="J213" s="13"/>
      <c r="K213" s="13"/>
      <c r="L213" s="185"/>
      <c r="M213" s="190"/>
      <c r="N213" s="191"/>
      <c r="O213" s="191"/>
      <c r="P213" s="191"/>
      <c r="Q213" s="191"/>
      <c r="R213" s="191"/>
      <c r="S213" s="191"/>
      <c r="T213" s="19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7" t="s">
        <v>129</v>
      </c>
      <c r="AU213" s="187" t="s">
        <v>84</v>
      </c>
      <c r="AV213" s="13" t="s">
        <v>82</v>
      </c>
      <c r="AW213" s="13" t="s">
        <v>30</v>
      </c>
      <c r="AX213" s="13" t="s">
        <v>74</v>
      </c>
      <c r="AY213" s="187" t="s">
        <v>120</v>
      </c>
    </row>
    <row r="214" s="13" customFormat="1">
      <c r="A214" s="13"/>
      <c r="B214" s="185"/>
      <c r="C214" s="13"/>
      <c r="D214" s="186" t="s">
        <v>129</v>
      </c>
      <c r="E214" s="187" t="s">
        <v>1</v>
      </c>
      <c r="F214" s="188" t="s">
        <v>211</v>
      </c>
      <c r="G214" s="13"/>
      <c r="H214" s="187" t="s">
        <v>1</v>
      </c>
      <c r="I214" s="189"/>
      <c r="J214" s="13"/>
      <c r="K214" s="13"/>
      <c r="L214" s="185"/>
      <c r="M214" s="190"/>
      <c r="N214" s="191"/>
      <c r="O214" s="191"/>
      <c r="P214" s="191"/>
      <c r="Q214" s="191"/>
      <c r="R214" s="191"/>
      <c r="S214" s="191"/>
      <c r="T214" s="19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7" t="s">
        <v>129</v>
      </c>
      <c r="AU214" s="187" t="s">
        <v>84</v>
      </c>
      <c r="AV214" s="13" t="s">
        <v>82</v>
      </c>
      <c r="AW214" s="13" t="s">
        <v>30</v>
      </c>
      <c r="AX214" s="13" t="s">
        <v>74</v>
      </c>
      <c r="AY214" s="187" t="s">
        <v>120</v>
      </c>
    </row>
    <row r="215" s="14" customFormat="1">
      <c r="A215" s="14"/>
      <c r="B215" s="193"/>
      <c r="C215" s="14"/>
      <c r="D215" s="186" t="s">
        <v>129</v>
      </c>
      <c r="E215" s="194" t="s">
        <v>1</v>
      </c>
      <c r="F215" s="195" t="s">
        <v>212</v>
      </c>
      <c r="G215" s="14"/>
      <c r="H215" s="196">
        <v>29.300000000000001</v>
      </c>
      <c r="I215" s="197"/>
      <c r="J215" s="14"/>
      <c r="K215" s="14"/>
      <c r="L215" s="193"/>
      <c r="M215" s="198"/>
      <c r="N215" s="199"/>
      <c r="O215" s="199"/>
      <c r="P215" s="199"/>
      <c r="Q215" s="199"/>
      <c r="R215" s="199"/>
      <c r="S215" s="199"/>
      <c r="T215" s="20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4" t="s">
        <v>129</v>
      </c>
      <c r="AU215" s="194" t="s">
        <v>84</v>
      </c>
      <c r="AV215" s="14" t="s">
        <v>84</v>
      </c>
      <c r="AW215" s="14" t="s">
        <v>30</v>
      </c>
      <c r="AX215" s="14" t="s">
        <v>74</v>
      </c>
      <c r="AY215" s="194" t="s">
        <v>120</v>
      </c>
    </row>
    <row r="216" s="14" customFormat="1">
      <c r="A216" s="14"/>
      <c r="B216" s="193"/>
      <c r="C216" s="14"/>
      <c r="D216" s="186" t="s">
        <v>129</v>
      </c>
      <c r="E216" s="194" t="s">
        <v>1</v>
      </c>
      <c r="F216" s="195" t="s">
        <v>213</v>
      </c>
      <c r="G216" s="14"/>
      <c r="H216" s="196">
        <v>18.600000000000001</v>
      </c>
      <c r="I216" s="197"/>
      <c r="J216" s="14"/>
      <c r="K216" s="14"/>
      <c r="L216" s="193"/>
      <c r="M216" s="198"/>
      <c r="N216" s="199"/>
      <c r="O216" s="199"/>
      <c r="P216" s="199"/>
      <c r="Q216" s="199"/>
      <c r="R216" s="199"/>
      <c r="S216" s="199"/>
      <c r="T216" s="20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4" t="s">
        <v>129</v>
      </c>
      <c r="AU216" s="194" t="s">
        <v>84</v>
      </c>
      <c r="AV216" s="14" t="s">
        <v>84</v>
      </c>
      <c r="AW216" s="14" t="s">
        <v>30</v>
      </c>
      <c r="AX216" s="14" t="s">
        <v>74</v>
      </c>
      <c r="AY216" s="194" t="s">
        <v>120</v>
      </c>
    </row>
    <row r="217" s="14" customFormat="1">
      <c r="A217" s="14"/>
      <c r="B217" s="193"/>
      <c r="C217" s="14"/>
      <c r="D217" s="186" t="s">
        <v>129</v>
      </c>
      <c r="E217" s="194" t="s">
        <v>1</v>
      </c>
      <c r="F217" s="195" t="s">
        <v>214</v>
      </c>
      <c r="G217" s="14"/>
      <c r="H217" s="196">
        <v>28</v>
      </c>
      <c r="I217" s="197"/>
      <c r="J217" s="14"/>
      <c r="K217" s="14"/>
      <c r="L217" s="193"/>
      <c r="M217" s="198"/>
      <c r="N217" s="199"/>
      <c r="O217" s="199"/>
      <c r="P217" s="199"/>
      <c r="Q217" s="199"/>
      <c r="R217" s="199"/>
      <c r="S217" s="199"/>
      <c r="T217" s="20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4" t="s">
        <v>129</v>
      </c>
      <c r="AU217" s="194" t="s">
        <v>84</v>
      </c>
      <c r="AV217" s="14" t="s">
        <v>84</v>
      </c>
      <c r="AW217" s="14" t="s">
        <v>30</v>
      </c>
      <c r="AX217" s="14" t="s">
        <v>74</v>
      </c>
      <c r="AY217" s="194" t="s">
        <v>120</v>
      </c>
    </row>
    <row r="218" s="14" customFormat="1">
      <c r="A218" s="14"/>
      <c r="B218" s="193"/>
      <c r="C218" s="14"/>
      <c r="D218" s="186" t="s">
        <v>129</v>
      </c>
      <c r="E218" s="194" t="s">
        <v>1</v>
      </c>
      <c r="F218" s="195" t="s">
        <v>215</v>
      </c>
      <c r="G218" s="14"/>
      <c r="H218" s="196">
        <v>4.7000000000000002</v>
      </c>
      <c r="I218" s="197"/>
      <c r="J218" s="14"/>
      <c r="K218" s="14"/>
      <c r="L218" s="193"/>
      <c r="M218" s="198"/>
      <c r="N218" s="199"/>
      <c r="O218" s="199"/>
      <c r="P218" s="199"/>
      <c r="Q218" s="199"/>
      <c r="R218" s="199"/>
      <c r="S218" s="199"/>
      <c r="T218" s="20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4" t="s">
        <v>129</v>
      </c>
      <c r="AU218" s="194" t="s">
        <v>84</v>
      </c>
      <c r="AV218" s="14" t="s">
        <v>84</v>
      </c>
      <c r="AW218" s="14" t="s">
        <v>30</v>
      </c>
      <c r="AX218" s="14" t="s">
        <v>74</v>
      </c>
      <c r="AY218" s="194" t="s">
        <v>120</v>
      </c>
    </row>
    <row r="219" s="15" customFormat="1">
      <c r="A219" s="15"/>
      <c r="B219" s="201"/>
      <c r="C219" s="15"/>
      <c r="D219" s="186" t="s">
        <v>129</v>
      </c>
      <c r="E219" s="202" t="s">
        <v>1</v>
      </c>
      <c r="F219" s="203" t="s">
        <v>132</v>
      </c>
      <c r="G219" s="15"/>
      <c r="H219" s="204">
        <v>80.599999999999994</v>
      </c>
      <c r="I219" s="205"/>
      <c r="J219" s="15"/>
      <c r="K219" s="15"/>
      <c r="L219" s="201"/>
      <c r="M219" s="206"/>
      <c r="N219" s="207"/>
      <c r="O219" s="207"/>
      <c r="P219" s="207"/>
      <c r="Q219" s="207"/>
      <c r="R219" s="207"/>
      <c r="S219" s="207"/>
      <c r="T219" s="20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02" t="s">
        <v>129</v>
      </c>
      <c r="AU219" s="202" t="s">
        <v>84</v>
      </c>
      <c r="AV219" s="15" t="s">
        <v>121</v>
      </c>
      <c r="AW219" s="15" t="s">
        <v>30</v>
      </c>
      <c r="AX219" s="15" t="s">
        <v>82</v>
      </c>
      <c r="AY219" s="202" t="s">
        <v>120</v>
      </c>
    </row>
    <row r="220" s="2" customFormat="1" ht="24.15" customHeight="1">
      <c r="A220" s="38"/>
      <c r="B220" s="171"/>
      <c r="C220" s="172" t="s">
        <v>230</v>
      </c>
      <c r="D220" s="172" t="s">
        <v>123</v>
      </c>
      <c r="E220" s="173" t="s">
        <v>231</v>
      </c>
      <c r="F220" s="174" t="s">
        <v>232</v>
      </c>
      <c r="G220" s="175" t="s">
        <v>173</v>
      </c>
      <c r="H220" s="176">
        <v>8.6999999999999993</v>
      </c>
      <c r="I220" s="177"/>
      <c r="J220" s="178">
        <f>ROUND(I220*H220,2)</f>
        <v>0</v>
      </c>
      <c r="K220" s="174" t="s">
        <v>1</v>
      </c>
      <c r="L220" s="39"/>
      <c r="M220" s="179" t="s">
        <v>1</v>
      </c>
      <c r="N220" s="180" t="s">
        <v>39</v>
      </c>
      <c r="O220" s="77"/>
      <c r="P220" s="181">
        <f>O220*H220</f>
        <v>0</v>
      </c>
      <c r="Q220" s="181">
        <v>0</v>
      </c>
      <c r="R220" s="181">
        <f>Q220*H220</f>
        <v>0</v>
      </c>
      <c r="S220" s="181">
        <v>0</v>
      </c>
      <c r="T220" s="18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83" t="s">
        <v>195</v>
      </c>
      <c r="AT220" s="183" t="s">
        <v>123</v>
      </c>
      <c r="AU220" s="183" t="s">
        <v>84</v>
      </c>
      <c r="AY220" s="19" t="s">
        <v>120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9" t="s">
        <v>82</v>
      </c>
      <c r="BK220" s="184">
        <f>ROUND(I220*H220,2)</f>
        <v>0</v>
      </c>
      <c r="BL220" s="19" t="s">
        <v>195</v>
      </c>
      <c r="BM220" s="183" t="s">
        <v>233</v>
      </c>
    </row>
    <row r="221" s="13" customFormat="1">
      <c r="A221" s="13"/>
      <c r="B221" s="185"/>
      <c r="C221" s="13"/>
      <c r="D221" s="186" t="s">
        <v>129</v>
      </c>
      <c r="E221" s="187" t="s">
        <v>1</v>
      </c>
      <c r="F221" s="188" t="s">
        <v>130</v>
      </c>
      <c r="G221" s="13"/>
      <c r="H221" s="187" t="s">
        <v>1</v>
      </c>
      <c r="I221" s="189"/>
      <c r="J221" s="13"/>
      <c r="K221" s="13"/>
      <c r="L221" s="185"/>
      <c r="M221" s="190"/>
      <c r="N221" s="191"/>
      <c r="O221" s="191"/>
      <c r="P221" s="191"/>
      <c r="Q221" s="191"/>
      <c r="R221" s="191"/>
      <c r="S221" s="191"/>
      <c r="T221" s="19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7" t="s">
        <v>129</v>
      </c>
      <c r="AU221" s="187" t="s">
        <v>84</v>
      </c>
      <c r="AV221" s="13" t="s">
        <v>82</v>
      </c>
      <c r="AW221" s="13" t="s">
        <v>30</v>
      </c>
      <c r="AX221" s="13" t="s">
        <v>74</v>
      </c>
      <c r="AY221" s="187" t="s">
        <v>120</v>
      </c>
    </row>
    <row r="222" s="13" customFormat="1">
      <c r="A222" s="13"/>
      <c r="B222" s="185"/>
      <c r="C222" s="13"/>
      <c r="D222" s="186" t="s">
        <v>129</v>
      </c>
      <c r="E222" s="187" t="s">
        <v>1</v>
      </c>
      <c r="F222" s="188" t="s">
        <v>234</v>
      </c>
      <c r="G222" s="13"/>
      <c r="H222" s="187" t="s">
        <v>1</v>
      </c>
      <c r="I222" s="189"/>
      <c r="J222" s="13"/>
      <c r="K222" s="13"/>
      <c r="L222" s="185"/>
      <c r="M222" s="190"/>
      <c r="N222" s="191"/>
      <c r="O222" s="191"/>
      <c r="P222" s="191"/>
      <c r="Q222" s="191"/>
      <c r="R222" s="191"/>
      <c r="S222" s="191"/>
      <c r="T222" s="19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7" t="s">
        <v>129</v>
      </c>
      <c r="AU222" s="187" t="s">
        <v>84</v>
      </c>
      <c r="AV222" s="13" t="s">
        <v>82</v>
      </c>
      <c r="AW222" s="13" t="s">
        <v>30</v>
      </c>
      <c r="AX222" s="13" t="s">
        <v>74</v>
      </c>
      <c r="AY222" s="187" t="s">
        <v>120</v>
      </c>
    </row>
    <row r="223" s="14" customFormat="1">
      <c r="A223" s="14"/>
      <c r="B223" s="193"/>
      <c r="C223" s="14"/>
      <c r="D223" s="186" t="s">
        <v>129</v>
      </c>
      <c r="E223" s="194" t="s">
        <v>1</v>
      </c>
      <c r="F223" s="195" t="s">
        <v>235</v>
      </c>
      <c r="G223" s="14"/>
      <c r="H223" s="196">
        <v>8.6999999999999993</v>
      </c>
      <c r="I223" s="197"/>
      <c r="J223" s="14"/>
      <c r="K223" s="14"/>
      <c r="L223" s="193"/>
      <c r="M223" s="198"/>
      <c r="N223" s="199"/>
      <c r="O223" s="199"/>
      <c r="P223" s="199"/>
      <c r="Q223" s="199"/>
      <c r="R223" s="199"/>
      <c r="S223" s="199"/>
      <c r="T223" s="20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4" t="s">
        <v>129</v>
      </c>
      <c r="AU223" s="194" t="s">
        <v>84</v>
      </c>
      <c r="AV223" s="14" t="s">
        <v>84</v>
      </c>
      <c r="AW223" s="14" t="s">
        <v>30</v>
      </c>
      <c r="AX223" s="14" t="s">
        <v>74</v>
      </c>
      <c r="AY223" s="194" t="s">
        <v>120</v>
      </c>
    </row>
    <row r="224" s="15" customFormat="1">
      <c r="A224" s="15"/>
      <c r="B224" s="201"/>
      <c r="C224" s="15"/>
      <c r="D224" s="186" t="s">
        <v>129</v>
      </c>
      <c r="E224" s="202" t="s">
        <v>1</v>
      </c>
      <c r="F224" s="203" t="s">
        <v>132</v>
      </c>
      <c r="G224" s="15"/>
      <c r="H224" s="204">
        <v>8.6999999999999993</v>
      </c>
      <c r="I224" s="205"/>
      <c r="J224" s="15"/>
      <c r="K224" s="15"/>
      <c r="L224" s="201"/>
      <c r="M224" s="206"/>
      <c r="N224" s="207"/>
      <c r="O224" s="207"/>
      <c r="P224" s="207"/>
      <c r="Q224" s="207"/>
      <c r="R224" s="207"/>
      <c r="S224" s="207"/>
      <c r="T224" s="20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02" t="s">
        <v>129</v>
      </c>
      <c r="AU224" s="202" t="s">
        <v>84</v>
      </c>
      <c r="AV224" s="15" t="s">
        <v>121</v>
      </c>
      <c r="AW224" s="15" t="s">
        <v>30</v>
      </c>
      <c r="AX224" s="15" t="s">
        <v>82</v>
      </c>
      <c r="AY224" s="202" t="s">
        <v>120</v>
      </c>
    </row>
    <row r="225" s="2" customFormat="1" ht="37.8" customHeight="1">
      <c r="A225" s="38"/>
      <c r="B225" s="171"/>
      <c r="C225" s="172" t="s">
        <v>236</v>
      </c>
      <c r="D225" s="172" t="s">
        <v>123</v>
      </c>
      <c r="E225" s="173" t="s">
        <v>237</v>
      </c>
      <c r="F225" s="174" t="s">
        <v>238</v>
      </c>
      <c r="G225" s="175" t="s">
        <v>150</v>
      </c>
      <c r="H225" s="176">
        <v>1</v>
      </c>
      <c r="I225" s="177"/>
      <c r="J225" s="178">
        <f>ROUND(I225*H225,2)</f>
        <v>0</v>
      </c>
      <c r="K225" s="174" t="s">
        <v>1</v>
      </c>
      <c r="L225" s="39"/>
      <c r="M225" s="179" t="s">
        <v>1</v>
      </c>
      <c r="N225" s="180" t="s">
        <v>39</v>
      </c>
      <c r="O225" s="77"/>
      <c r="P225" s="181">
        <f>O225*H225</f>
        <v>0</v>
      </c>
      <c r="Q225" s="181">
        <v>0</v>
      </c>
      <c r="R225" s="181">
        <f>Q225*H225</f>
        <v>0</v>
      </c>
      <c r="S225" s="181">
        <v>0.001</v>
      </c>
      <c r="T225" s="182">
        <f>S225*H225</f>
        <v>0.001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83" t="s">
        <v>195</v>
      </c>
      <c r="AT225" s="183" t="s">
        <v>123</v>
      </c>
      <c r="AU225" s="183" t="s">
        <v>84</v>
      </c>
      <c r="AY225" s="19" t="s">
        <v>120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9" t="s">
        <v>82</v>
      </c>
      <c r="BK225" s="184">
        <f>ROUND(I225*H225,2)</f>
        <v>0</v>
      </c>
      <c r="BL225" s="19" t="s">
        <v>195</v>
      </c>
      <c r="BM225" s="183" t="s">
        <v>239</v>
      </c>
    </row>
    <row r="226" s="13" customFormat="1">
      <c r="A226" s="13"/>
      <c r="B226" s="185"/>
      <c r="C226" s="13"/>
      <c r="D226" s="186" t="s">
        <v>129</v>
      </c>
      <c r="E226" s="187" t="s">
        <v>1</v>
      </c>
      <c r="F226" s="188" t="s">
        <v>130</v>
      </c>
      <c r="G226" s="13"/>
      <c r="H226" s="187" t="s">
        <v>1</v>
      </c>
      <c r="I226" s="189"/>
      <c r="J226" s="13"/>
      <c r="K226" s="13"/>
      <c r="L226" s="185"/>
      <c r="M226" s="190"/>
      <c r="N226" s="191"/>
      <c r="O226" s="191"/>
      <c r="P226" s="191"/>
      <c r="Q226" s="191"/>
      <c r="R226" s="191"/>
      <c r="S226" s="191"/>
      <c r="T226" s="19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7" t="s">
        <v>129</v>
      </c>
      <c r="AU226" s="187" t="s">
        <v>84</v>
      </c>
      <c r="AV226" s="13" t="s">
        <v>82</v>
      </c>
      <c r="AW226" s="13" t="s">
        <v>30</v>
      </c>
      <c r="AX226" s="13" t="s">
        <v>74</v>
      </c>
      <c r="AY226" s="187" t="s">
        <v>120</v>
      </c>
    </row>
    <row r="227" s="14" customFormat="1">
      <c r="A227" s="14"/>
      <c r="B227" s="193"/>
      <c r="C227" s="14"/>
      <c r="D227" s="186" t="s">
        <v>129</v>
      </c>
      <c r="E227" s="194" t="s">
        <v>1</v>
      </c>
      <c r="F227" s="195" t="s">
        <v>82</v>
      </c>
      <c r="G227" s="14"/>
      <c r="H227" s="196">
        <v>1</v>
      </c>
      <c r="I227" s="197"/>
      <c r="J227" s="14"/>
      <c r="K227" s="14"/>
      <c r="L227" s="193"/>
      <c r="M227" s="198"/>
      <c r="N227" s="199"/>
      <c r="O227" s="199"/>
      <c r="P227" s="199"/>
      <c r="Q227" s="199"/>
      <c r="R227" s="199"/>
      <c r="S227" s="199"/>
      <c r="T227" s="20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4" t="s">
        <v>129</v>
      </c>
      <c r="AU227" s="194" t="s">
        <v>84</v>
      </c>
      <c r="AV227" s="14" t="s">
        <v>84</v>
      </c>
      <c r="AW227" s="14" t="s">
        <v>30</v>
      </c>
      <c r="AX227" s="14" t="s">
        <v>74</v>
      </c>
      <c r="AY227" s="194" t="s">
        <v>120</v>
      </c>
    </row>
    <row r="228" s="15" customFormat="1">
      <c r="A228" s="15"/>
      <c r="B228" s="201"/>
      <c r="C228" s="15"/>
      <c r="D228" s="186" t="s">
        <v>129</v>
      </c>
      <c r="E228" s="202" t="s">
        <v>1</v>
      </c>
      <c r="F228" s="203" t="s">
        <v>132</v>
      </c>
      <c r="G228" s="15"/>
      <c r="H228" s="204">
        <v>1</v>
      </c>
      <c r="I228" s="205"/>
      <c r="J228" s="15"/>
      <c r="K228" s="15"/>
      <c r="L228" s="201"/>
      <c r="M228" s="206"/>
      <c r="N228" s="207"/>
      <c r="O228" s="207"/>
      <c r="P228" s="207"/>
      <c r="Q228" s="207"/>
      <c r="R228" s="207"/>
      <c r="S228" s="207"/>
      <c r="T228" s="20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02" t="s">
        <v>129</v>
      </c>
      <c r="AU228" s="202" t="s">
        <v>84</v>
      </c>
      <c r="AV228" s="15" t="s">
        <v>121</v>
      </c>
      <c r="AW228" s="15" t="s">
        <v>30</v>
      </c>
      <c r="AX228" s="15" t="s">
        <v>82</v>
      </c>
      <c r="AY228" s="202" t="s">
        <v>120</v>
      </c>
    </row>
    <row r="229" s="2" customFormat="1" ht="24.15" customHeight="1">
      <c r="A229" s="38"/>
      <c r="B229" s="171"/>
      <c r="C229" s="172" t="s">
        <v>240</v>
      </c>
      <c r="D229" s="172" t="s">
        <v>123</v>
      </c>
      <c r="E229" s="173" t="s">
        <v>241</v>
      </c>
      <c r="F229" s="174" t="s">
        <v>242</v>
      </c>
      <c r="G229" s="175" t="s">
        <v>141</v>
      </c>
      <c r="H229" s="176">
        <v>0.69699999999999995</v>
      </c>
      <c r="I229" s="177"/>
      <c r="J229" s="178">
        <f>ROUND(I229*H229,2)</f>
        <v>0</v>
      </c>
      <c r="K229" s="174" t="s">
        <v>127</v>
      </c>
      <c r="L229" s="39"/>
      <c r="M229" s="217" t="s">
        <v>1</v>
      </c>
      <c r="N229" s="218" t="s">
        <v>39</v>
      </c>
      <c r="O229" s="219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83" t="s">
        <v>195</v>
      </c>
      <c r="AT229" s="183" t="s">
        <v>123</v>
      </c>
      <c r="AU229" s="183" t="s">
        <v>84</v>
      </c>
      <c r="AY229" s="19" t="s">
        <v>120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9" t="s">
        <v>82</v>
      </c>
      <c r="BK229" s="184">
        <f>ROUND(I229*H229,2)</f>
        <v>0</v>
      </c>
      <c r="BL229" s="19" t="s">
        <v>195</v>
      </c>
      <c r="BM229" s="183" t="s">
        <v>243</v>
      </c>
    </row>
    <row r="230" s="2" customFormat="1" ht="6.96" customHeight="1">
      <c r="A230" s="38"/>
      <c r="B230" s="60"/>
      <c r="C230" s="61"/>
      <c r="D230" s="61"/>
      <c r="E230" s="61"/>
      <c r="F230" s="61"/>
      <c r="G230" s="61"/>
      <c r="H230" s="61"/>
      <c r="I230" s="61"/>
      <c r="J230" s="61"/>
      <c r="K230" s="61"/>
      <c r="L230" s="39"/>
      <c r="M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autoFilter ref="C124:K22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="1" customFormat="1" ht="24.96" customHeight="1">
      <c r="B4" s="22"/>
      <c r="D4" s="23" t="s">
        <v>88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RAMPA U OBJEKTU WJ PRÁDELNA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89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244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28. 11. 2024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26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26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26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34</v>
      </c>
      <c r="E30" s="38"/>
      <c r="F30" s="38"/>
      <c r="G30" s="38"/>
      <c r="H30" s="38"/>
      <c r="I30" s="38"/>
      <c r="J30" s="96">
        <f>ROUND(J117,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36</v>
      </c>
      <c r="G32" s="38"/>
      <c r="H32" s="38"/>
      <c r="I32" s="43" t="s">
        <v>35</v>
      </c>
      <c r="J32" s="43" t="s">
        <v>37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38</v>
      </c>
      <c r="E33" s="32" t="s">
        <v>39</v>
      </c>
      <c r="F33" s="127">
        <f>ROUND((SUM(BE117:BE129)),  2)</f>
        <v>0</v>
      </c>
      <c r="G33" s="38"/>
      <c r="H33" s="38"/>
      <c r="I33" s="128">
        <v>0.20999999999999999</v>
      </c>
      <c r="J33" s="127">
        <f>ROUND(((SUM(BE117:BE129))*I33),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40</v>
      </c>
      <c r="F34" s="127">
        <f>ROUND((SUM(BF117:BF129)),  2)</f>
        <v>0</v>
      </c>
      <c r="G34" s="38"/>
      <c r="H34" s="38"/>
      <c r="I34" s="128">
        <v>0.12</v>
      </c>
      <c r="J34" s="127">
        <f>ROUND(((SUM(BF117:BF129))*I34),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41</v>
      </c>
      <c r="F35" s="127">
        <f>ROUND((SUM(BG117:BG129)),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42</v>
      </c>
      <c r="F36" s="127">
        <f>ROUND((SUM(BH117:BH129)),  2)</f>
        <v>0</v>
      </c>
      <c r="G36" s="38"/>
      <c r="H36" s="38"/>
      <c r="I36" s="128">
        <v>0.12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27">
        <f>ROUND((SUM(BI117:BI129)),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44</v>
      </c>
      <c r="E39" s="81"/>
      <c r="F39" s="81"/>
      <c r="G39" s="131" t="s">
        <v>45</v>
      </c>
      <c r="H39" s="132" t="s">
        <v>46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47</v>
      </c>
      <c r="E50" s="57"/>
      <c r="F50" s="57"/>
      <c r="G50" s="56" t="s">
        <v>48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49</v>
      </c>
      <c r="E61" s="41"/>
      <c r="F61" s="135" t="s">
        <v>50</v>
      </c>
      <c r="G61" s="58" t="s">
        <v>49</v>
      </c>
      <c r="H61" s="41"/>
      <c r="I61" s="41"/>
      <c r="J61" s="136" t="s">
        <v>50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51</v>
      </c>
      <c r="E65" s="59"/>
      <c r="F65" s="59"/>
      <c r="G65" s="56" t="s">
        <v>52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49</v>
      </c>
      <c r="E76" s="41"/>
      <c r="F76" s="135" t="s">
        <v>50</v>
      </c>
      <c r="G76" s="58" t="s">
        <v>49</v>
      </c>
      <c r="H76" s="41"/>
      <c r="I76" s="41"/>
      <c r="J76" s="136" t="s">
        <v>50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RAMPA U OBJEKTU WJ PRÁDELNA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VON - Vedlejší a ostatní náklady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28. 11. 2024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 xml:space="preserve"> </v>
      </c>
      <c r="G91" s="38"/>
      <c r="H91" s="38"/>
      <c r="I91" s="32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92</v>
      </c>
      <c r="D94" s="129"/>
      <c r="E94" s="129"/>
      <c r="F94" s="129"/>
      <c r="G94" s="129"/>
      <c r="H94" s="129"/>
      <c r="I94" s="129"/>
      <c r="J94" s="138" t="s">
        <v>93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94</v>
      </c>
      <c r="D96" s="38"/>
      <c r="E96" s="38"/>
      <c r="F96" s="38"/>
      <c r="G96" s="38"/>
      <c r="H96" s="38"/>
      <c r="I96" s="38"/>
      <c r="J96" s="96">
        <f>J117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95</v>
      </c>
    </row>
    <row r="97" s="9" customFormat="1" ht="24.96" customHeight="1">
      <c r="A97" s="9"/>
      <c r="B97" s="140"/>
      <c r="C97" s="9"/>
      <c r="D97" s="141" t="s">
        <v>245</v>
      </c>
      <c r="E97" s="142"/>
      <c r="F97" s="142"/>
      <c r="G97" s="142"/>
      <c r="H97" s="142"/>
      <c r="I97" s="142"/>
      <c r="J97" s="143">
        <f>J118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38"/>
      <c r="D98" s="38"/>
      <c r="E98" s="38"/>
      <c r="F98" s="38"/>
      <c r="G98" s="38"/>
      <c r="H98" s="38"/>
      <c r="I98" s="38"/>
      <c r="J98" s="38"/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105</v>
      </c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38"/>
      <c r="D107" s="38"/>
      <c r="E107" s="121" t="str">
        <f>E7</f>
        <v>RAMPA U OBJEKTU WJ PRÁDELNA</v>
      </c>
      <c r="F107" s="32"/>
      <c r="G107" s="32"/>
      <c r="H107" s="32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89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67" t="str">
        <f>E9</f>
        <v>VON - Vedlejší a ostatní náklady</v>
      </c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38"/>
      <c r="E111" s="38"/>
      <c r="F111" s="27" t="str">
        <f>F12</f>
        <v xml:space="preserve"> </v>
      </c>
      <c r="G111" s="38"/>
      <c r="H111" s="38"/>
      <c r="I111" s="32" t="s">
        <v>22</v>
      </c>
      <c r="J111" s="69" t="str">
        <f>IF(J12="","",J12)</f>
        <v>28. 11. 2024</v>
      </c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38"/>
      <c r="E113" s="38"/>
      <c r="F113" s="27" t="str">
        <f>E15</f>
        <v xml:space="preserve"> </v>
      </c>
      <c r="G113" s="38"/>
      <c r="H113" s="38"/>
      <c r="I113" s="32" t="s">
        <v>29</v>
      </c>
      <c r="J113" s="36" t="str">
        <f>E21</f>
        <v xml:space="preserve"> 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27</v>
      </c>
      <c r="D114" s="38"/>
      <c r="E114" s="38"/>
      <c r="F114" s="27" t="str">
        <f>IF(E18="","",E18)</f>
        <v>Vyplň údaj</v>
      </c>
      <c r="G114" s="38"/>
      <c r="H114" s="38"/>
      <c r="I114" s="32" t="s">
        <v>31</v>
      </c>
      <c r="J114" s="36" t="str">
        <f>E24</f>
        <v xml:space="preserve"> 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48"/>
      <c r="B116" s="149"/>
      <c r="C116" s="150" t="s">
        <v>106</v>
      </c>
      <c r="D116" s="151" t="s">
        <v>59</v>
      </c>
      <c r="E116" s="151" t="s">
        <v>55</v>
      </c>
      <c r="F116" s="151" t="s">
        <v>56</v>
      </c>
      <c r="G116" s="151" t="s">
        <v>107</v>
      </c>
      <c r="H116" s="151" t="s">
        <v>108</v>
      </c>
      <c r="I116" s="151" t="s">
        <v>109</v>
      </c>
      <c r="J116" s="151" t="s">
        <v>93</v>
      </c>
      <c r="K116" s="152" t="s">
        <v>110</v>
      </c>
      <c r="L116" s="153"/>
      <c r="M116" s="86" t="s">
        <v>1</v>
      </c>
      <c r="N116" s="87" t="s">
        <v>38</v>
      </c>
      <c r="O116" s="87" t="s">
        <v>111</v>
      </c>
      <c r="P116" s="87" t="s">
        <v>112</v>
      </c>
      <c r="Q116" s="87" t="s">
        <v>113</v>
      </c>
      <c r="R116" s="87" t="s">
        <v>114</v>
      </c>
      <c r="S116" s="87" t="s">
        <v>115</v>
      </c>
      <c r="T116" s="88" t="s">
        <v>116</v>
      </c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</row>
    <row r="117" s="2" customFormat="1" ht="22.8" customHeight="1">
      <c r="A117" s="38"/>
      <c r="B117" s="39"/>
      <c r="C117" s="93" t="s">
        <v>117</v>
      </c>
      <c r="D117" s="38"/>
      <c r="E117" s="38"/>
      <c r="F117" s="38"/>
      <c r="G117" s="38"/>
      <c r="H117" s="38"/>
      <c r="I117" s="38"/>
      <c r="J117" s="154">
        <f>BK117</f>
        <v>0</v>
      </c>
      <c r="K117" s="38"/>
      <c r="L117" s="39"/>
      <c r="M117" s="89"/>
      <c r="N117" s="73"/>
      <c r="O117" s="90"/>
      <c r="P117" s="155">
        <f>P118</f>
        <v>0</v>
      </c>
      <c r="Q117" s="90"/>
      <c r="R117" s="155">
        <f>R118</f>
        <v>0</v>
      </c>
      <c r="S117" s="90"/>
      <c r="T117" s="156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73</v>
      </c>
      <c r="AU117" s="19" t="s">
        <v>95</v>
      </c>
      <c r="BK117" s="157">
        <f>BK118</f>
        <v>0</v>
      </c>
    </row>
    <row r="118" s="12" customFormat="1" ht="25.92" customHeight="1">
      <c r="A118" s="12"/>
      <c r="B118" s="158"/>
      <c r="C118" s="12"/>
      <c r="D118" s="159" t="s">
        <v>73</v>
      </c>
      <c r="E118" s="160" t="s">
        <v>246</v>
      </c>
      <c r="F118" s="160" t="s">
        <v>247</v>
      </c>
      <c r="G118" s="12"/>
      <c r="H118" s="12"/>
      <c r="I118" s="161"/>
      <c r="J118" s="162">
        <f>BK118</f>
        <v>0</v>
      </c>
      <c r="K118" s="12"/>
      <c r="L118" s="158"/>
      <c r="M118" s="163"/>
      <c r="N118" s="164"/>
      <c r="O118" s="164"/>
      <c r="P118" s="165">
        <f>SUM(P119:P129)</f>
        <v>0</v>
      </c>
      <c r="Q118" s="164"/>
      <c r="R118" s="165">
        <f>SUM(R119:R129)</f>
        <v>0</v>
      </c>
      <c r="S118" s="164"/>
      <c r="T118" s="166">
        <f>SUM(T119:T129)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9" t="s">
        <v>154</v>
      </c>
      <c r="AT118" s="167" t="s">
        <v>73</v>
      </c>
      <c r="AU118" s="167" t="s">
        <v>74</v>
      </c>
      <c r="AY118" s="159" t="s">
        <v>120</v>
      </c>
      <c r="BK118" s="168">
        <f>SUM(BK119:BK129)</f>
        <v>0</v>
      </c>
    </row>
    <row r="119" s="2" customFormat="1" ht="16.5" customHeight="1">
      <c r="A119" s="38"/>
      <c r="B119" s="171"/>
      <c r="C119" s="172" t="s">
        <v>82</v>
      </c>
      <c r="D119" s="172" t="s">
        <v>123</v>
      </c>
      <c r="E119" s="173" t="s">
        <v>248</v>
      </c>
      <c r="F119" s="174" t="s">
        <v>249</v>
      </c>
      <c r="G119" s="175" t="s">
        <v>150</v>
      </c>
      <c r="H119" s="176">
        <v>1</v>
      </c>
      <c r="I119" s="177"/>
      <c r="J119" s="178">
        <f>ROUND(I119*H119,2)</f>
        <v>0</v>
      </c>
      <c r="K119" s="174" t="s">
        <v>127</v>
      </c>
      <c r="L119" s="39"/>
      <c r="M119" s="179" t="s">
        <v>1</v>
      </c>
      <c r="N119" s="180" t="s">
        <v>39</v>
      </c>
      <c r="O119" s="77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83" t="s">
        <v>250</v>
      </c>
      <c r="AT119" s="183" t="s">
        <v>123</v>
      </c>
      <c r="AU119" s="183" t="s">
        <v>82</v>
      </c>
      <c r="AY119" s="19" t="s">
        <v>120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9" t="s">
        <v>82</v>
      </c>
      <c r="BK119" s="184">
        <f>ROUND(I119*H119,2)</f>
        <v>0</v>
      </c>
      <c r="BL119" s="19" t="s">
        <v>250</v>
      </c>
      <c r="BM119" s="183" t="s">
        <v>251</v>
      </c>
    </row>
    <row r="120" s="2" customFormat="1" ht="16.5" customHeight="1">
      <c r="A120" s="38"/>
      <c r="B120" s="171"/>
      <c r="C120" s="172" t="s">
        <v>144</v>
      </c>
      <c r="D120" s="172" t="s">
        <v>123</v>
      </c>
      <c r="E120" s="173" t="s">
        <v>252</v>
      </c>
      <c r="F120" s="174" t="s">
        <v>253</v>
      </c>
      <c r="G120" s="175" t="s">
        <v>150</v>
      </c>
      <c r="H120" s="176">
        <v>1</v>
      </c>
      <c r="I120" s="177"/>
      <c r="J120" s="178">
        <f>ROUND(I120*H120,2)</f>
        <v>0</v>
      </c>
      <c r="K120" s="174" t="s">
        <v>127</v>
      </c>
      <c r="L120" s="39"/>
      <c r="M120" s="179" t="s">
        <v>1</v>
      </c>
      <c r="N120" s="180" t="s">
        <v>39</v>
      </c>
      <c r="O120" s="77"/>
      <c r="P120" s="181">
        <f>O120*H120</f>
        <v>0</v>
      </c>
      <c r="Q120" s="181">
        <v>0</v>
      </c>
      <c r="R120" s="181">
        <f>Q120*H120</f>
        <v>0</v>
      </c>
      <c r="S120" s="181">
        <v>0</v>
      </c>
      <c r="T120" s="18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3" t="s">
        <v>250</v>
      </c>
      <c r="AT120" s="183" t="s">
        <v>123</v>
      </c>
      <c r="AU120" s="183" t="s">
        <v>82</v>
      </c>
      <c r="AY120" s="19" t="s">
        <v>120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9" t="s">
        <v>82</v>
      </c>
      <c r="BK120" s="184">
        <f>ROUND(I120*H120,2)</f>
        <v>0</v>
      </c>
      <c r="BL120" s="19" t="s">
        <v>250</v>
      </c>
      <c r="BM120" s="183" t="s">
        <v>254</v>
      </c>
    </row>
    <row r="121" s="2" customFormat="1" ht="16.5" customHeight="1">
      <c r="A121" s="38"/>
      <c r="B121" s="171"/>
      <c r="C121" s="172" t="s">
        <v>84</v>
      </c>
      <c r="D121" s="172" t="s">
        <v>123</v>
      </c>
      <c r="E121" s="173" t="s">
        <v>255</v>
      </c>
      <c r="F121" s="174" t="s">
        <v>256</v>
      </c>
      <c r="G121" s="175" t="s">
        <v>150</v>
      </c>
      <c r="H121" s="176">
        <v>1</v>
      </c>
      <c r="I121" s="177"/>
      <c r="J121" s="178">
        <f>ROUND(I121*H121,2)</f>
        <v>0</v>
      </c>
      <c r="K121" s="174" t="s">
        <v>127</v>
      </c>
      <c r="L121" s="39"/>
      <c r="M121" s="179" t="s">
        <v>1</v>
      </c>
      <c r="N121" s="180" t="s">
        <v>39</v>
      </c>
      <c r="O121" s="77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3" t="s">
        <v>250</v>
      </c>
      <c r="AT121" s="183" t="s">
        <v>123</v>
      </c>
      <c r="AU121" s="183" t="s">
        <v>82</v>
      </c>
      <c r="AY121" s="19" t="s">
        <v>120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9" t="s">
        <v>82</v>
      </c>
      <c r="BK121" s="184">
        <f>ROUND(I121*H121,2)</f>
        <v>0</v>
      </c>
      <c r="BL121" s="19" t="s">
        <v>250</v>
      </c>
      <c r="BM121" s="183" t="s">
        <v>257</v>
      </c>
    </row>
    <row r="122" s="13" customFormat="1">
      <c r="A122" s="13"/>
      <c r="B122" s="185"/>
      <c r="C122" s="13"/>
      <c r="D122" s="186" t="s">
        <v>129</v>
      </c>
      <c r="E122" s="187" t="s">
        <v>1</v>
      </c>
      <c r="F122" s="188" t="s">
        <v>258</v>
      </c>
      <c r="G122" s="13"/>
      <c r="H122" s="187" t="s">
        <v>1</v>
      </c>
      <c r="I122" s="189"/>
      <c r="J122" s="13"/>
      <c r="K122" s="13"/>
      <c r="L122" s="185"/>
      <c r="M122" s="190"/>
      <c r="N122" s="191"/>
      <c r="O122" s="191"/>
      <c r="P122" s="191"/>
      <c r="Q122" s="191"/>
      <c r="R122" s="191"/>
      <c r="S122" s="191"/>
      <c r="T122" s="19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7" t="s">
        <v>129</v>
      </c>
      <c r="AU122" s="187" t="s">
        <v>82</v>
      </c>
      <c r="AV122" s="13" t="s">
        <v>82</v>
      </c>
      <c r="AW122" s="13" t="s">
        <v>30</v>
      </c>
      <c r="AX122" s="13" t="s">
        <v>74</v>
      </c>
      <c r="AY122" s="187" t="s">
        <v>120</v>
      </c>
    </row>
    <row r="123" s="14" customFormat="1">
      <c r="A123" s="14"/>
      <c r="B123" s="193"/>
      <c r="C123" s="14"/>
      <c r="D123" s="186" t="s">
        <v>129</v>
      </c>
      <c r="E123" s="194" t="s">
        <v>1</v>
      </c>
      <c r="F123" s="195" t="s">
        <v>82</v>
      </c>
      <c r="G123" s="14"/>
      <c r="H123" s="196">
        <v>1</v>
      </c>
      <c r="I123" s="197"/>
      <c r="J123" s="14"/>
      <c r="K123" s="14"/>
      <c r="L123" s="193"/>
      <c r="M123" s="198"/>
      <c r="N123" s="199"/>
      <c r="O123" s="199"/>
      <c r="P123" s="199"/>
      <c r="Q123" s="199"/>
      <c r="R123" s="199"/>
      <c r="S123" s="199"/>
      <c r="T123" s="20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4" t="s">
        <v>129</v>
      </c>
      <c r="AU123" s="194" t="s">
        <v>82</v>
      </c>
      <c r="AV123" s="14" t="s">
        <v>84</v>
      </c>
      <c r="AW123" s="14" t="s">
        <v>30</v>
      </c>
      <c r="AX123" s="14" t="s">
        <v>74</v>
      </c>
      <c r="AY123" s="194" t="s">
        <v>120</v>
      </c>
    </row>
    <row r="124" s="15" customFormat="1">
      <c r="A124" s="15"/>
      <c r="B124" s="201"/>
      <c r="C124" s="15"/>
      <c r="D124" s="186" t="s">
        <v>129</v>
      </c>
      <c r="E124" s="202" t="s">
        <v>1</v>
      </c>
      <c r="F124" s="203" t="s">
        <v>132</v>
      </c>
      <c r="G124" s="15"/>
      <c r="H124" s="204">
        <v>1</v>
      </c>
      <c r="I124" s="205"/>
      <c r="J124" s="15"/>
      <c r="K124" s="15"/>
      <c r="L124" s="201"/>
      <c r="M124" s="206"/>
      <c r="N124" s="207"/>
      <c r="O124" s="207"/>
      <c r="P124" s="207"/>
      <c r="Q124" s="207"/>
      <c r="R124" s="207"/>
      <c r="S124" s="207"/>
      <c r="T124" s="208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02" t="s">
        <v>129</v>
      </c>
      <c r="AU124" s="202" t="s">
        <v>82</v>
      </c>
      <c r="AV124" s="15" t="s">
        <v>121</v>
      </c>
      <c r="AW124" s="15" t="s">
        <v>30</v>
      </c>
      <c r="AX124" s="15" t="s">
        <v>82</v>
      </c>
      <c r="AY124" s="202" t="s">
        <v>120</v>
      </c>
    </row>
    <row r="125" s="2" customFormat="1" ht="24.15" customHeight="1">
      <c r="A125" s="38"/>
      <c r="B125" s="171"/>
      <c r="C125" s="172" t="s">
        <v>138</v>
      </c>
      <c r="D125" s="172" t="s">
        <v>123</v>
      </c>
      <c r="E125" s="173" t="s">
        <v>259</v>
      </c>
      <c r="F125" s="174" t="s">
        <v>260</v>
      </c>
      <c r="G125" s="175" t="s">
        <v>150</v>
      </c>
      <c r="H125" s="176">
        <v>1</v>
      </c>
      <c r="I125" s="177"/>
      <c r="J125" s="178">
        <f>ROUND(I125*H125,2)</f>
        <v>0</v>
      </c>
      <c r="K125" s="174" t="s">
        <v>127</v>
      </c>
      <c r="L125" s="39"/>
      <c r="M125" s="179" t="s">
        <v>1</v>
      </c>
      <c r="N125" s="180" t="s">
        <v>39</v>
      </c>
      <c r="O125" s="77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3" t="s">
        <v>250</v>
      </c>
      <c r="AT125" s="183" t="s">
        <v>123</v>
      </c>
      <c r="AU125" s="183" t="s">
        <v>82</v>
      </c>
      <c r="AY125" s="19" t="s">
        <v>120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9" t="s">
        <v>82</v>
      </c>
      <c r="BK125" s="184">
        <f>ROUND(I125*H125,2)</f>
        <v>0</v>
      </c>
      <c r="BL125" s="19" t="s">
        <v>250</v>
      </c>
      <c r="BM125" s="183" t="s">
        <v>261</v>
      </c>
    </row>
    <row r="126" s="2" customFormat="1" ht="16.5" customHeight="1">
      <c r="A126" s="38"/>
      <c r="B126" s="171"/>
      <c r="C126" s="172" t="s">
        <v>154</v>
      </c>
      <c r="D126" s="172" t="s">
        <v>123</v>
      </c>
      <c r="E126" s="173" t="s">
        <v>262</v>
      </c>
      <c r="F126" s="174" t="s">
        <v>263</v>
      </c>
      <c r="G126" s="175" t="s">
        <v>150</v>
      </c>
      <c r="H126" s="176">
        <v>1</v>
      </c>
      <c r="I126" s="177"/>
      <c r="J126" s="178">
        <f>ROUND(I126*H126,2)</f>
        <v>0</v>
      </c>
      <c r="K126" s="174" t="s">
        <v>127</v>
      </c>
      <c r="L126" s="39"/>
      <c r="M126" s="179" t="s">
        <v>1</v>
      </c>
      <c r="N126" s="180" t="s">
        <v>39</v>
      </c>
      <c r="O126" s="77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3" t="s">
        <v>250</v>
      </c>
      <c r="AT126" s="183" t="s">
        <v>123</v>
      </c>
      <c r="AU126" s="183" t="s">
        <v>82</v>
      </c>
      <c r="AY126" s="19" t="s">
        <v>120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9" t="s">
        <v>82</v>
      </c>
      <c r="BK126" s="184">
        <f>ROUND(I126*H126,2)</f>
        <v>0</v>
      </c>
      <c r="BL126" s="19" t="s">
        <v>250</v>
      </c>
      <c r="BM126" s="183" t="s">
        <v>264</v>
      </c>
    </row>
    <row r="127" s="2" customFormat="1" ht="16.5" customHeight="1">
      <c r="A127" s="38"/>
      <c r="B127" s="171"/>
      <c r="C127" s="172" t="s">
        <v>121</v>
      </c>
      <c r="D127" s="172" t="s">
        <v>123</v>
      </c>
      <c r="E127" s="173" t="s">
        <v>265</v>
      </c>
      <c r="F127" s="174" t="s">
        <v>266</v>
      </c>
      <c r="G127" s="175" t="s">
        <v>150</v>
      </c>
      <c r="H127" s="176">
        <v>1</v>
      </c>
      <c r="I127" s="177"/>
      <c r="J127" s="178">
        <f>ROUND(I127*H127,2)</f>
        <v>0</v>
      </c>
      <c r="K127" s="174" t="s">
        <v>127</v>
      </c>
      <c r="L127" s="39"/>
      <c r="M127" s="179" t="s">
        <v>1</v>
      </c>
      <c r="N127" s="180" t="s">
        <v>39</v>
      </c>
      <c r="O127" s="77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3" t="s">
        <v>250</v>
      </c>
      <c r="AT127" s="183" t="s">
        <v>123</v>
      </c>
      <c r="AU127" s="183" t="s">
        <v>82</v>
      </c>
      <c r="AY127" s="19" t="s">
        <v>120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9" t="s">
        <v>82</v>
      </c>
      <c r="BK127" s="184">
        <f>ROUND(I127*H127,2)</f>
        <v>0</v>
      </c>
      <c r="BL127" s="19" t="s">
        <v>250</v>
      </c>
      <c r="BM127" s="183" t="s">
        <v>267</v>
      </c>
    </row>
    <row r="128" s="2" customFormat="1" ht="21.75" customHeight="1">
      <c r="A128" s="38"/>
      <c r="B128" s="171"/>
      <c r="C128" s="172" t="s">
        <v>161</v>
      </c>
      <c r="D128" s="172" t="s">
        <v>123</v>
      </c>
      <c r="E128" s="173" t="s">
        <v>268</v>
      </c>
      <c r="F128" s="174" t="s">
        <v>269</v>
      </c>
      <c r="G128" s="175" t="s">
        <v>150</v>
      </c>
      <c r="H128" s="176">
        <v>1</v>
      </c>
      <c r="I128" s="177"/>
      <c r="J128" s="178">
        <f>ROUND(I128*H128,2)</f>
        <v>0</v>
      </c>
      <c r="K128" s="174" t="s">
        <v>127</v>
      </c>
      <c r="L128" s="39"/>
      <c r="M128" s="179" t="s">
        <v>1</v>
      </c>
      <c r="N128" s="180" t="s">
        <v>39</v>
      </c>
      <c r="O128" s="77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3" t="s">
        <v>250</v>
      </c>
      <c r="AT128" s="183" t="s">
        <v>123</v>
      </c>
      <c r="AU128" s="183" t="s">
        <v>82</v>
      </c>
      <c r="AY128" s="19" t="s">
        <v>120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9" t="s">
        <v>82</v>
      </c>
      <c r="BK128" s="184">
        <f>ROUND(I128*H128,2)</f>
        <v>0</v>
      </c>
      <c r="BL128" s="19" t="s">
        <v>250</v>
      </c>
      <c r="BM128" s="183" t="s">
        <v>270</v>
      </c>
    </row>
    <row r="129" s="2" customFormat="1" ht="16.5" customHeight="1">
      <c r="A129" s="38"/>
      <c r="B129" s="171"/>
      <c r="C129" s="172" t="s">
        <v>165</v>
      </c>
      <c r="D129" s="172" t="s">
        <v>123</v>
      </c>
      <c r="E129" s="173" t="s">
        <v>271</v>
      </c>
      <c r="F129" s="174" t="s">
        <v>272</v>
      </c>
      <c r="G129" s="175" t="s">
        <v>150</v>
      </c>
      <c r="H129" s="176">
        <v>1</v>
      </c>
      <c r="I129" s="177"/>
      <c r="J129" s="178">
        <f>ROUND(I129*H129,2)</f>
        <v>0</v>
      </c>
      <c r="K129" s="174" t="s">
        <v>127</v>
      </c>
      <c r="L129" s="39"/>
      <c r="M129" s="217" t="s">
        <v>1</v>
      </c>
      <c r="N129" s="218" t="s">
        <v>39</v>
      </c>
      <c r="O129" s="219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3" t="s">
        <v>250</v>
      </c>
      <c r="AT129" s="183" t="s">
        <v>123</v>
      </c>
      <c r="AU129" s="183" t="s">
        <v>82</v>
      </c>
      <c r="AY129" s="19" t="s">
        <v>120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9" t="s">
        <v>82</v>
      </c>
      <c r="BK129" s="184">
        <f>ROUND(I129*H129,2)</f>
        <v>0</v>
      </c>
      <c r="BL129" s="19" t="s">
        <v>250</v>
      </c>
      <c r="BM129" s="183" t="s">
        <v>273</v>
      </c>
    </row>
    <row r="130" s="2" customFormat="1" ht="6.96" customHeight="1">
      <c r="A130" s="38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39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autoFilter ref="C116:K12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Aigel</dc:creator>
  <cp:lastModifiedBy>Petr Aigel</cp:lastModifiedBy>
  <dcterms:created xsi:type="dcterms:W3CDTF">2024-11-29T12:09:22Z</dcterms:created>
  <dcterms:modified xsi:type="dcterms:W3CDTF">2024-11-29T12:09:25Z</dcterms:modified>
</cp:coreProperties>
</file>