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OH134 - Výměna dveří na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'DOH134 - Výměna dveří na ...'!$C$121:$K$170</definedName>
    <definedName name="_xlnm.Print_Area" localSheetId="1">'DOH134 - Výměna dveří na ...'!$C$4:$J$76,'DOH134 - Výměna dveří na ...'!$C$82:$J$105,'DOH134 - Výměna dveří na ...'!$C$111:$J$170</definedName>
    <definedName name="_xlnm.Print_Titles" localSheetId="1">'DOH134 - Výměna dveří na 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F116"/>
  <c r="E114"/>
  <c r="F87"/>
  <c r="E85"/>
  <c r="J22"/>
  <c r="E22"/>
  <c r="J119"/>
  <c r="J21"/>
  <c r="J19"/>
  <c r="E19"/>
  <c r="J89"/>
  <c r="J18"/>
  <c r="J16"/>
  <c r="E16"/>
  <c r="F90"/>
  <c r="J15"/>
  <c r="J13"/>
  <c r="E13"/>
  <c r="F89"/>
  <c r="J12"/>
  <c r="J10"/>
  <c r="J116"/>
  <c i="1" r="L90"/>
  <c r="AM90"/>
  <c r="AM89"/>
  <c r="L89"/>
  <c r="AM87"/>
  <c r="L87"/>
  <c r="L85"/>
  <c r="L84"/>
  <c i="2" r="J165"/>
  <c r="BK159"/>
  <c r="BK137"/>
  <c r="J148"/>
  <c r="J137"/>
  <c r="J168"/>
  <c r="J160"/>
  <c r="BK148"/>
  <c r="J132"/>
  <c r="BK163"/>
  <c r="BK151"/>
  <c r="J125"/>
  <c r="BK143"/>
  <c r="BK132"/>
  <c r="J163"/>
  <c r="BK154"/>
  <c r="BK141"/>
  <c r="BK125"/>
  <c r="J166"/>
  <c r="BK160"/>
  <c r="BK156"/>
  <c r="BK139"/>
  <c r="BK146"/>
  <c r="J139"/>
  <c r="J133"/>
  <c r="BK166"/>
  <c r="BK161"/>
  <c r="J156"/>
  <c r="J146"/>
  <c r="J138"/>
  <c r="BK128"/>
  <c r="BK168"/>
  <c r="J161"/>
  <c r="J154"/>
  <c r="J141"/>
  <c r="J128"/>
  <c r="BK138"/>
  <c i="1" r="AS94"/>
  <c i="2" r="BK165"/>
  <c r="J159"/>
  <c r="J151"/>
  <c r="J143"/>
  <c r="BK133"/>
  <c l="1" r="BK124"/>
  <c r="T124"/>
  <c r="T131"/>
  <c r="R136"/>
  <c r="T147"/>
  <c r="T144"/>
  <c r="P155"/>
  <c r="BK131"/>
  <c r="J131"/>
  <c r="J97"/>
  <c r="BK136"/>
  <c r="J136"/>
  <c r="J98"/>
  <c r="BK147"/>
  <c r="J147"/>
  <c r="J102"/>
  <c r="BK155"/>
  <c r="J155"/>
  <c r="J103"/>
  <c r="R124"/>
  <c r="P131"/>
  <c r="P136"/>
  <c r="R147"/>
  <c r="R144"/>
  <c r="T155"/>
  <c r="P124"/>
  <c r="P123"/>
  <c r="R131"/>
  <c r="T136"/>
  <c r="P147"/>
  <c r="P144"/>
  <c r="R155"/>
  <c r="BK145"/>
  <c r="J145"/>
  <c r="J101"/>
  <c r="BK167"/>
  <c r="J167"/>
  <c r="J104"/>
  <c r="BK142"/>
  <c r="J142"/>
  <c r="J99"/>
  <c r="J87"/>
  <c r="J90"/>
  <c r="J118"/>
  <c r="BE133"/>
  <c r="BE139"/>
  <c r="BE154"/>
  <c r="BE156"/>
  <c r="BE159"/>
  <c r="BE160"/>
  <c r="BE161"/>
  <c r="BE166"/>
  <c r="BE168"/>
  <c r="F119"/>
  <c r="BE128"/>
  <c r="BE138"/>
  <c r="BE141"/>
  <c r="BE146"/>
  <c r="F118"/>
  <c r="BE125"/>
  <c r="BE132"/>
  <c r="BE137"/>
  <c r="BE143"/>
  <c r="BE148"/>
  <c r="BE151"/>
  <c r="BE163"/>
  <c r="BE165"/>
  <c r="F35"/>
  <c i="1" r="BD95"/>
  <c r="BD94"/>
  <c r="W33"/>
  <c i="2" r="F33"/>
  <c i="1" r="BB95"/>
  <c r="BB94"/>
  <c r="W31"/>
  <c i="2" r="F34"/>
  <c i="1" r="BC95"/>
  <c r="BC94"/>
  <c r="W32"/>
  <c i="2" r="J32"/>
  <c i="1" r="AW95"/>
  <c i="2" r="F32"/>
  <c i="1" r="BA95"/>
  <c r="BA94"/>
  <c r="W30"/>
  <c i="2" l="1" r="P122"/>
  <c i="1" r="AU95"/>
  <c i="2" r="R123"/>
  <c r="R122"/>
  <c r="T123"/>
  <c r="T122"/>
  <c r="BK123"/>
  <c r="BK122"/>
  <c r="J122"/>
  <c r="J94"/>
  <c r="J124"/>
  <c r="J96"/>
  <c r="BK144"/>
  <c r="J144"/>
  <c r="J100"/>
  <c i="1" r="AU94"/>
  <c r="AX94"/>
  <c i="2" r="F31"/>
  <c i="1" r="AZ95"/>
  <c r="AZ94"/>
  <c r="W29"/>
  <c r="AW94"/>
  <c r="AK30"/>
  <c r="AY94"/>
  <c i="2" r="J31"/>
  <c i="1" r="AV95"/>
  <c r="AT95"/>
  <c i="2" l="1" r="J123"/>
  <c r="J95"/>
  <c r="J28"/>
  <c i="1" r="AG95"/>
  <c r="AG94"/>
  <c r="AK26"/>
  <c r="AV94"/>
  <c r="AK29"/>
  <c r="AK35"/>
  <c i="2" l="1" r="J37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<sst xmlns="http://schemas.openxmlformats.org/spreadsheetml/2006/main">
  <si>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</si>
  <si>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</si>
  <si>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</si>
  <si>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</si>
  <si>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{4791bbd8-d6bf-439c-852e-551a434d1cac}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</si>
  <si>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</si>
  <si>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</si>
  <si>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</si>
  <si>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</si>
  <si>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</si>
  <si>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</si>
  <si>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</si>
  <si>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</si>
  <si>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</si>
  <si>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DOH134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</si>
  <si>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</si>
  <si>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</si>
  <si>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dveří na kardiochirurgické klinice, 8.np, budova D2</t>
  </si>
  <si>
    <t>KSO:</t>
  </si>
  <si>
    <t>CC-CZ:</t>
  </si>
  <si>
    <t>Místo:</t>
  </si>
  <si>
    <t>FNOL</t>
  </si>
  <si>
    <t>Datum:</t>
  </si>
  <si>
    <t>8. 11. 2024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</si>
  <si>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</si>
  <si>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</si>
  <si>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</si>
  <si>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</si>
  <si>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</si>
  <si>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</si>
  <si>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</si>
  <si>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</si>
  <si>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</si>
  <si>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</si>
  <si>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</si>
  <si>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</si>
  <si>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</si>
  <si>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</si>
  <si>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</si>
  <si>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</si>
  <si>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</si>
  <si>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</si>
  <si>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</si>
  <si>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</si>
  <si>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</si>
  <si>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</si>
  <si>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</si>
  <si>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</si>
  <si>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</si>
  <si>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</si>
  <si>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</si>
  <si>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</si>
  <si>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</si>
  <si>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</si>
  <si>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</si>
  <si>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</si>
  <si>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</si>
  <si>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</si>
  <si>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</si>
  <si>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</si>
  <si>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</si>
  <si>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</si>
  <si>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</si>
  <si>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</si>
  <si>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</si>
  <si>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</si>
  <si>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</si>
  <si>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</si>
  <si>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</si>
  <si>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</si>
  <si>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</si>
  <si>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</si>
  <si>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</si>
  <si>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</si>
  <si>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</si>
  <si>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</si>
  <si>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</si>
  <si>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</si>
  <si>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</si>
  <si>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</si>
  <si>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</si>
  <si>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</si>
  <si>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</si>
  <si>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</si>
  <si>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</si>
  <si>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</si>
  <si>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</si>
  <si>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</si>
  <si>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</si>
  <si>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</si>
  <si>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</si>
  <si>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</si>
  <si>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</si>
  <si>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</si>
  <si>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761 - Konstrukce prosvětlovací</t>
  </si>
  <si>
    <t xml:space="preserve">    763 - Konstrukce suché výstavby</t>
  </si>
  <si>
    <t xml:space="preserve">    776 - Podlahy povlakové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</si>
  <si>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</si>
  <si>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</si>
  <si>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</si>
  <si>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</si>
  <si>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</si>
  <si>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</si>
  <si>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</si>
  <si>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</si>
  <si>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</si>
  <si>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</si>
  <si>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</si>
  <si>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</si>
  <si>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</si>
  <si>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</si>
  <si>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</si>
  <si>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</si>
  <si>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</si>
  <si>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</si>
  <si>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</si>
  <si>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</si>
  <si>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612131111</t>
  </si>
  <si>
    <t>Polymercementový spojovací můstek vnitřních stěn nanášený ručně</t>
  </si>
  <si>
    <t>m2</t>
  </si>
  <si>
    <t>4</t>
  </si>
  <si>
    <t>581103882</t>
  </si>
  <si>
    <t>VV</t>
  </si>
  <si>
    <t>" viz TZ 6.3 "</t>
  </si>
  <si>
    <t>612325302</t>
  </si>
  <si>
    <t>Vápenocementová štuková omítka ostění nebo nadpraží</t>
  </si>
  <si>
    <t>-497758323</t>
  </si>
  <si>
    <t>9</t>
  </si>
  <si>
    <t>Ostatní konstrukce a práce, bourání</t>
  </si>
  <si>
    <t>3</t>
  </si>
  <si>
    <t>949101111</t>
  </si>
  <si>
    <t>Lešení pomocné pro objekty pozemních staveb s lešeňovou podlahou v do 1,9 m zatížení do 150 kg/m2</t>
  </si>
  <si>
    <t>1261881017</t>
  </si>
  <si>
    <t>968072456</t>
  </si>
  <si>
    <t>Vybourání kovových dveřních zárubní pl přes 2 m2</t>
  </si>
  <si>
    <t>-1536389483</t>
  </si>
  <si>
    <t>" viz TZ 6.1 "</t>
  </si>
  <si>
    <t>2*3,5</t>
  </si>
  <si>
    <t>997</t>
  </si>
  <si>
    <t>Přesun sutě</t>
  </si>
  <si>
    <t>5</t>
  </si>
  <si>
    <t>997013211</t>
  </si>
  <si>
    <t>Vnitrostaveništní doprava suti a vybouraných hmot pro budovy v do 6 m ručně</t>
  </si>
  <si>
    <t>t</t>
  </si>
  <si>
    <t>-290179040</t>
  </si>
  <si>
    <t>997013501</t>
  </si>
  <si>
    <t>Odvoz suti a vybouraných hmot na skládku nebo meziskládku do 1 km se složením</t>
  </si>
  <si>
    <t>1493061151</t>
  </si>
  <si>
    <t>7</t>
  </si>
  <si>
    <t>997013509</t>
  </si>
  <si>
    <t>Příplatek k odvozu suti a vybouraných hmot na skládku ZKD 1 km přes 1 km</t>
  </si>
  <si>
    <t>-1273063049</t>
  </si>
  <si>
    <t>0,733*19</t>
  </si>
  <si>
    <t>8</t>
  </si>
  <si>
    <t>997013804</t>
  </si>
  <si>
    <t>Poplatek za uložení na skládce (skládkovné) stavebního odpadu ze skla kód odpadu 17 02 02</t>
  </si>
  <si>
    <t>-39627364</t>
  </si>
  <si>
    <t>998</t>
  </si>
  <si>
    <t>Přesun hmot</t>
  </si>
  <si>
    <t>998018003</t>
  </si>
  <si>
    <t>Přesun hmot ruční pro budovy v přes 12 do 24 m</t>
  </si>
  <si>
    <t>964876482</t>
  </si>
  <si>
    <t>PSV</t>
  </si>
  <si>
    <t>Práce a dodávky PSV</t>
  </si>
  <si>
    <t>761</t>
  </si>
  <si>
    <t>Konstrukce prosvětlovací</t>
  </si>
  <si>
    <t>10</t>
  </si>
  <si>
    <t>76101</t>
  </si>
  <si>
    <t xml:space="preserve">Z/1 - D+M  dvoukřídlých dveří 1670/2050mm PO EI30/DP1-C -  systémové FeZn profily, krycí vypalovací nástřik, čiré sklo tl. 44,2mm, elektromechanický pohon - viz TZ 6.2  </t>
  </si>
  <si>
    <t>ks</t>
  </si>
  <si>
    <t>16</t>
  </si>
  <si>
    <t>-1483766598</t>
  </si>
  <si>
    <t>763</t>
  </si>
  <si>
    <t>Konstrukce suché výstavby</t>
  </si>
  <si>
    <t>11</t>
  </si>
  <si>
    <t>763111812</t>
  </si>
  <si>
    <t>Demontáž SDK příčky s jednoduchou ocelovou nosnou konstrukcí opláštění dvojité</t>
  </si>
  <si>
    <t>1702648673</t>
  </si>
  <si>
    <t>763901(R)</t>
  </si>
  <si>
    <t>demontáž a zpětná montáž kazetového podhledu s doplněním kazet a rastru</t>
  </si>
  <si>
    <t>354018659</t>
  </si>
  <si>
    <t>" viz TZ 6.6 "</t>
  </si>
  <si>
    <t>1,5</t>
  </si>
  <si>
    <t>13</t>
  </si>
  <si>
    <t>998763513</t>
  </si>
  <si>
    <t>Přesun hmot procentní pro konstrukce montované z desek ruční v objektech v přes 12 do 24 m</t>
  </si>
  <si>
    <t>%</t>
  </si>
  <si>
    <t>1032388588</t>
  </si>
  <si>
    <t>776</t>
  </si>
  <si>
    <t>Podlahy povlakové</t>
  </si>
  <si>
    <t>14</t>
  </si>
  <si>
    <t>776111311</t>
  </si>
  <si>
    <t>Vysátí podkladu povlakových podlah</t>
  </si>
  <si>
    <t>380846123</t>
  </si>
  <si>
    <t>" viz TZ 6.4 "</t>
  </si>
  <si>
    <t>15</t>
  </si>
  <si>
    <t>776121321</t>
  </si>
  <si>
    <t>Vodou ředitelná penetrace savého podkladu povlakových podlah neředěná</t>
  </si>
  <si>
    <t>-2106742092</t>
  </si>
  <si>
    <t>776201913</t>
  </si>
  <si>
    <t>Oprava podlah výměnou podlahového povlaku pl přes 1 do 2 m2</t>
  </si>
  <si>
    <t>kus</t>
  </si>
  <si>
    <t>-2019892771</t>
  </si>
  <si>
    <t>17</t>
  </si>
  <si>
    <t>M</t>
  </si>
  <si>
    <t>284901(R)</t>
  </si>
  <si>
    <t>dodání skládaného homogenního PVC tl. 2mm - technické vlastnosti viz TZ</t>
  </si>
  <si>
    <t>32</t>
  </si>
  <si>
    <t>-1039075025</t>
  </si>
  <si>
    <t>1,5*1,1</t>
  </si>
  <si>
    <t>18</t>
  </si>
  <si>
    <t>776223112</t>
  </si>
  <si>
    <t>Spoj povlakových podlahovin z PVC svařováním za studena</t>
  </si>
  <si>
    <t>m</t>
  </si>
  <si>
    <t>935186836</t>
  </si>
  <si>
    <t>2*2,5</t>
  </si>
  <si>
    <t>19</t>
  </si>
  <si>
    <t>776902</t>
  </si>
  <si>
    <t xml:space="preserve">vytažení PVC do fabionu </t>
  </si>
  <si>
    <t>801613795</t>
  </si>
  <si>
    <t>20</t>
  </si>
  <si>
    <t>998776203</t>
  </si>
  <si>
    <t>Přesun hmot procentní pro podlahy povlakové v objektech v přes 12 do 24 m</t>
  </si>
  <si>
    <t>-1123419568</t>
  </si>
  <si>
    <t>784</t>
  </si>
  <si>
    <t>Dokončovací práce - malby a tapety</t>
  </si>
  <si>
    <t>784321031</t>
  </si>
  <si>
    <t>Dvojnásobné silikátové bílé malby v místnosti v do 3,80 m</t>
  </si>
  <si>
    <t>895976427</t>
  </si>
  <si>
    <t>" viz TZ 6.5 "</t>
  </si>
  <si>
    <t>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</si>
</sst>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26</v>
      </c>
      <c r="AK17" s="30" t="s">
        <v>27</v>
      </c>
      <c r="AN17" s="25" t="s">
        <v>1</v>
      </c>
      <c r="AR17" s="20"/>
      <c r="BE17" s="29"/>
      <c r="BS17" s="17" t="s">
        <v>31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32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26</v>
      </c>
      <c r="AK20" s="30" t="s">
        <v>27</v>
      </c>
      <c r="AN20" s="25" t="s">
        <v>1</v>
      </c>
      <c r="AR20" s="20"/>
      <c r="BE20" s="29"/>
      <c r="BS20" s="17" t="s">
        <v>31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33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38</v>
      </c>
      <c r="E29" s="3"/>
      <c r="F29" s="30" t="s">
        <v>39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40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41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42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43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50" t="s">
        <v>46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48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49</v>
      </c>
      <c r="AI60" s="39"/>
      <c r="AJ60" s="39"/>
      <c r="AK60" s="39"/>
      <c r="AL60" s="39"/>
      <c r="AM60" s="56" t="s">
        <v>50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51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52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49</v>
      </c>
      <c r="AI75" s="39"/>
      <c r="AJ75" s="39"/>
      <c r="AK75" s="39"/>
      <c r="AL75" s="39"/>
      <c r="AM75" s="56" t="s">
        <v>50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DOH134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Výměna dveří na kardiochirurgické klinice, 8.np, budova D2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FNOL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8. 11. 2024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54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55</v>
      </c>
      <c r="D92" s="78"/>
      <c r="E92" s="78"/>
      <c r="F92" s="78"/>
      <c r="G92" s="78"/>
      <c r="H92" s="79"/>
      <c r="I92" s="80" t="s">
        <v>56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57</v>
      </c>
      <c r="AH92" s="78"/>
      <c r="AI92" s="78"/>
      <c r="AJ92" s="78"/>
      <c r="AK92" s="78"/>
      <c r="AL92" s="78"/>
      <c r="AM92" s="78"/>
      <c r="AN92" s="80" t="s">
        <v>58</v>
      </c>
      <c r="AO92" s="78"/>
      <c r="AP92" s="82"/>
      <c r="AQ92" s="83" t="s">
        <v>59</v>
      </c>
      <c r="AR92" s="37"/>
      <c r="AS92" s="84" t="s">
        <v>60</v>
      </c>
      <c r="AT92" s="85" t="s">
        <v>61</v>
      </c>
      <c r="AU92" s="85" t="s">
        <v>62</v>
      </c>
      <c r="AV92" s="85" t="s">
        <v>63</v>
      </c>
      <c r="AW92" s="85" t="s">
        <v>64</v>
      </c>
      <c r="AX92" s="85" t="s">
        <v>65</v>
      </c>
      <c r="AY92" s="85" t="s">
        <v>66</v>
      </c>
      <c r="AZ92" s="85" t="s">
        <v>67</v>
      </c>
      <c r="BA92" s="85" t="s">
        <v>68</v>
      </c>
      <c r="BB92" s="85" t="s">
        <v>69</v>
      </c>
      <c r="BC92" s="85" t="s">
        <v>70</v>
      </c>
      <c r="BD92" s="86" t="s">
        <v>71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72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73</v>
      </c>
      <c r="BT94" s="100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24.75" customHeight="1">
      <c r="A95" s="101" t="s">
        <v>77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'DOH134 - Výměna dveří na 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78</v>
      </c>
      <c r="AR95" s="102"/>
      <c r="AS95" s="108">
        <v>0</v>
      </c>
      <c r="AT95" s="109">
        <f>ROUND(SUM(AV95:AW95),2)</f>
        <v>0</v>
      </c>
      <c r="AU95" s="110">
        <f>'DOH134 - Výměna dveří na ...'!P122</f>
        <v>0</v>
      </c>
      <c r="AV95" s="109">
        <f>'DOH134 - Výměna dveří na ...'!J31</f>
        <v>0</v>
      </c>
      <c r="AW95" s="109">
        <f>'DOH134 - Výměna dveří na ...'!J32</f>
        <v>0</v>
      </c>
      <c r="AX95" s="109">
        <f>'DOH134 - Výměna dveří na ...'!J33</f>
        <v>0</v>
      </c>
      <c r="AY95" s="109">
        <f>'DOH134 - Výměna dveří na ...'!J34</f>
        <v>0</v>
      </c>
      <c r="AZ95" s="109">
        <f>'DOH134 - Výměna dveří na ...'!F31</f>
        <v>0</v>
      </c>
      <c r="BA95" s="109">
        <f>'DOH134 - Výměna dveří na ...'!F32</f>
        <v>0</v>
      </c>
      <c r="BB95" s="109">
        <f>'DOH134 - Výměna dveří na ...'!F33</f>
        <v>0</v>
      </c>
      <c r="BC95" s="109">
        <f>'DOH134 - Výměna dveří na ...'!F34</f>
        <v>0</v>
      </c>
      <c r="BD95" s="111">
        <f>'DOH134 - Výměna dveří na ...'!F35</f>
        <v>0</v>
      </c>
      <c r="BE95" s="7"/>
      <c r="BT95" s="112" t="s">
        <v>79</v>
      </c>
      <c r="BU95" s="112" t="s">
        <v>80</v>
      </c>
      <c r="BV95" s="112" t="s">
        <v>75</v>
      </c>
      <c r="BW95" s="112" t="s">
        <v>4</v>
      </c>
      <c r="BX95" s="112" t="s">
        <v>76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OH134 - Výměna dveří n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="1" customFormat="1" ht="24.96" customHeight="1">
      <c r="B4" s="20"/>
      <c r="D4" s="21" t="s">
        <v>82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8. 11. 2024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tr">
        <f>IF('Rekapitulace stavby'!AN10="","",'Rekapitulace stavby'!AN10)</f>
        <v/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tr">
        <f>IF('Rekapitulace stavby'!E11="","",'Rekapitulace stavby'!E11)</f>
        <v xml:space="preserve"> </v>
      </c>
      <c r="F13" s="36"/>
      <c r="G13" s="36"/>
      <c r="H13" s="36"/>
      <c r="I13" s="30" t="s">
        <v>27</v>
      </c>
      <c r="J13" s="25" t="str">
        <f>IF('Rekapitulace stavby'!AN11="","",'Rekapitulace stavby'!AN11)</f>
        <v/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tr">
        <f>IF('Rekapitulace stavby'!AN16="","",'Rekapitulace stavby'!AN16)</f>
        <v/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tr">
        <f>IF('Rekapitulace stavby'!E17="","",'Rekapitulace stavby'!E17)</f>
        <v xml:space="preserve"> </v>
      </c>
      <c r="F19" s="36"/>
      <c r="G19" s="36"/>
      <c r="H19" s="36"/>
      <c r="I19" s="30" t="s">
        <v>27</v>
      </c>
      <c r="J19" s="25" t="str">
        <f>IF('Rekapitulace stavby'!AN17="","",'Rekapitulace stavby'!AN17)</f>
        <v/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32</v>
      </c>
      <c r="E21" s="36"/>
      <c r="F21" s="36"/>
      <c r="G21" s="36"/>
      <c r="H21" s="36"/>
      <c r="I21" s="30" t="s">
        <v>25</v>
      </c>
      <c r="J21" s="25" t="str">
        <f>IF('Rekapitulace stavby'!AN19="","",'Rekapitulace stavby'!AN19)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tr">
        <f>IF('Rekapitulace stavby'!E20="","",'Rekapitulace stavby'!E20)</f>
        <v xml:space="preserve"> </v>
      </c>
      <c r="F22" s="36"/>
      <c r="G22" s="36"/>
      <c r="H22" s="36"/>
      <c r="I22" s="30" t="s">
        <v>27</v>
      </c>
      <c r="J22" s="25" t="str">
        <f>IF('Rekapitulace stavby'!AN20="","",'Rekapitulace stavby'!AN20)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33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17" t="s">
        <v>34</v>
      </c>
      <c r="E28" s="36"/>
      <c r="F28" s="36"/>
      <c r="G28" s="36"/>
      <c r="H28" s="36"/>
      <c r="I28" s="36"/>
      <c r="J28" s="94">
        <f>ROUND(J122,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36</v>
      </c>
      <c r="G30" s="36"/>
      <c r="H30" s="36"/>
      <c r="I30" s="41" t="s">
        <v>35</v>
      </c>
      <c r="J30" s="41" t="s">
        <v>37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18" t="s">
        <v>38</v>
      </c>
      <c r="E31" s="30" t="s">
        <v>39</v>
      </c>
      <c r="F31" s="119">
        <f>ROUND((SUM(BE122:BE170)),  2)</f>
        <v>0</v>
      </c>
      <c r="G31" s="36"/>
      <c r="H31" s="36"/>
      <c r="I31" s="120">
        <v>0.20999999999999999</v>
      </c>
      <c r="J31" s="119">
        <f>ROUND(((SUM(BE122:BE170))*I31),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0" t="s">
        <v>40</v>
      </c>
      <c r="F32" s="119">
        <f>ROUND((SUM(BF122:BF170)),  2)</f>
        <v>0</v>
      </c>
      <c r="G32" s="36"/>
      <c r="H32" s="36"/>
      <c r="I32" s="120">
        <v>0.12</v>
      </c>
      <c r="J32" s="119">
        <f>ROUND(((SUM(BF122:BF170))*I32),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41</v>
      </c>
      <c r="F33" s="119">
        <f>ROUND((SUM(BG122:BG170)),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42</v>
      </c>
      <c r="F34" s="119">
        <f>ROUND((SUM(BH122:BH170)),  2)</f>
        <v>0</v>
      </c>
      <c r="G34" s="36"/>
      <c r="H34" s="36"/>
      <c r="I34" s="120">
        <v>0.12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43</v>
      </c>
      <c r="F35" s="119">
        <f>ROUND((SUM(BI122:BI170)),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1"/>
      <c r="D37" s="122" t="s">
        <v>44</v>
      </c>
      <c r="E37" s="79"/>
      <c r="F37" s="79"/>
      <c r="G37" s="123" t="s">
        <v>45</v>
      </c>
      <c r="H37" s="124" t="s">
        <v>46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47</v>
      </c>
      <c r="E50" s="55"/>
      <c r="F50" s="55"/>
      <c r="G50" s="54" t="s">
        <v>48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49</v>
      </c>
      <c r="E61" s="39"/>
      <c r="F61" s="127" t="s">
        <v>50</v>
      </c>
      <c r="G61" s="56" t="s">
        <v>49</v>
      </c>
      <c r="H61" s="39"/>
      <c r="I61" s="39"/>
      <c r="J61" s="128" t="s">
        <v>50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51</v>
      </c>
      <c r="E65" s="57"/>
      <c r="F65" s="57"/>
      <c r="G65" s="54" t="s">
        <v>52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49</v>
      </c>
      <c r="E76" s="39"/>
      <c r="F76" s="127" t="s">
        <v>50</v>
      </c>
      <c r="G76" s="56" t="s">
        <v>49</v>
      </c>
      <c r="H76" s="39"/>
      <c r="I76" s="39"/>
      <c r="J76" s="128" t="s">
        <v>50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65" t="str">
        <f>E7</f>
        <v>Výměna dveří na kardiochirurgické klinice, 8.np, budova D2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FNOL</v>
      </c>
      <c r="G87" s="36"/>
      <c r="H87" s="36"/>
      <c r="I87" s="30" t="s">
        <v>22</v>
      </c>
      <c r="J87" s="67" t="str">
        <f>IF(J10="","",J10)</f>
        <v>8. 11. 2024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6"/>
      <c r="E89" s="36"/>
      <c r="F89" s="25" t="str">
        <f>E13</f>
        <v xml:space="preserve"> </v>
      </c>
      <c r="G89" s="36"/>
      <c r="H89" s="36"/>
      <c r="I89" s="30" t="s">
        <v>30</v>
      </c>
      <c r="J89" s="34" t="str">
        <f>E19</f>
        <v xml:space="preserve"> 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32</v>
      </c>
      <c r="J90" s="34" t="str">
        <f>E22</f>
        <v xml:space="preserve"> 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84</v>
      </c>
      <c r="D92" s="121"/>
      <c r="E92" s="121"/>
      <c r="F92" s="121"/>
      <c r="G92" s="121"/>
      <c r="H92" s="121"/>
      <c r="I92" s="121"/>
      <c r="J92" s="130" t="s">
        <v>85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86</v>
      </c>
      <c r="D94" s="36"/>
      <c r="E94" s="36"/>
      <c r="F94" s="36"/>
      <c r="G94" s="36"/>
      <c r="H94" s="36"/>
      <c r="I94" s="36"/>
      <c r="J94" s="94">
        <f>J122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87</v>
      </c>
    </row>
    <row r="95" s="9" customFormat="1" ht="24.96" customHeight="1">
      <c r="A95" s="9"/>
      <c r="B95" s="132"/>
      <c r="C95" s="9"/>
      <c r="D95" s="133" t="s">
        <v>88</v>
      </c>
      <c r="E95" s="134"/>
      <c r="F95" s="134"/>
      <c r="G95" s="134"/>
      <c r="H95" s="134"/>
      <c r="I95" s="134"/>
      <c r="J95" s="135">
        <f>J123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89</v>
      </c>
      <c r="E96" s="138"/>
      <c r="F96" s="138"/>
      <c r="G96" s="138"/>
      <c r="H96" s="138"/>
      <c r="I96" s="138"/>
      <c r="J96" s="139">
        <f>J124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6"/>
      <c r="C97" s="10"/>
      <c r="D97" s="137" t="s">
        <v>90</v>
      </c>
      <c r="E97" s="138"/>
      <c r="F97" s="138"/>
      <c r="G97" s="138"/>
      <c r="H97" s="138"/>
      <c r="I97" s="138"/>
      <c r="J97" s="139">
        <f>J131</f>
        <v>0</v>
      </c>
      <c r="K97" s="10"/>
      <c r="L97" s="13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6"/>
      <c r="C98" s="10"/>
      <c r="D98" s="137" t="s">
        <v>91</v>
      </c>
      <c r="E98" s="138"/>
      <c r="F98" s="138"/>
      <c r="G98" s="138"/>
      <c r="H98" s="138"/>
      <c r="I98" s="138"/>
      <c r="J98" s="139">
        <f>J136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92</v>
      </c>
      <c r="E99" s="138"/>
      <c r="F99" s="138"/>
      <c r="G99" s="138"/>
      <c r="H99" s="138"/>
      <c r="I99" s="138"/>
      <c r="J99" s="139">
        <f>J142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2"/>
      <c r="C100" s="9"/>
      <c r="D100" s="133" t="s">
        <v>93</v>
      </c>
      <c r="E100" s="134"/>
      <c r="F100" s="134"/>
      <c r="G100" s="134"/>
      <c r="H100" s="134"/>
      <c r="I100" s="134"/>
      <c r="J100" s="135">
        <f>J144</f>
        <v>0</v>
      </c>
      <c r="K100" s="9"/>
      <c r="L100" s="13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6"/>
      <c r="C101" s="10"/>
      <c r="D101" s="137" t="s">
        <v>94</v>
      </c>
      <c r="E101" s="138"/>
      <c r="F101" s="138"/>
      <c r="G101" s="138"/>
      <c r="H101" s="138"/>
      <c r="I101" s="138"/>
      <c r="J101" s="139">
        <f>J145</f>
        <v>0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6"/>
      <c r="C102" s="10"/>
      <c r="D102" s="137" t="s">
        <v>95</v>
      </c>
      <c r="E102" s="138"/>
      <c r="F102" s="138"/>
      <c r="G102" s="138"/>
      <c r="H102" s="138"/>
      <c r="I102" s="138"/>
      <c r="J102" s="139">
        <f>J147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96</v>
      </c>
      <c r="E103" s="138"/>
      <c r="F103" s="138"/>
      <c r="G103" s="138"/>
      <c r="H103" s="138"/>
      <c r="I103" s="138"/>
      <c r="J103" s="139">
        <f>J155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97</v>
      </c>
      <c r="E104" s="138"/>
      <c r="F104" s="138"/>
      <c r="G104" s="138"/>
      <c r="H104" s="138"/>
      <c r="I104" s="138"/>
      <c r="J104" s="139">
        <f>J167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98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65" t="str">
        <f>E7</f>
        <v>Výměna dveří na kardiochirurgické klinice, 8.np, budova D2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F10</f>
        <v>FNOL</v>
      </c>
      <c r="G116" s="36"/>
      <c r="H116" s="36"/>
      <c r="I116" s="30" t="s">
        <v>22</v>
      </c>
      <c r="J116" s="67" t="str">
        <f>IF(J10="","",J10)</f>
        <v>8. 11. 2024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E13</f>
        <v xml:space="preserve"> </v>
      </c>
      <c r="G118" s="36"/>
      <c r="H118" s="36"/>
      <c r="I118" s="30" t="s">
        <v>30</v>
      </c>
      <c r="J118" s="34" t="str">
        <f>E19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28</v>
      </c>
      <c r="D119" s="36"/>
      <c r="E119" s="36"/>
      <c r="F119" s="25" t="str">
        <f>IF(E16="","",E16)</f>
        <v>Vyplň údaj</v>
      </c>
      <c r="G119" s="36"/>
      <c r="H119" s="36"/>
      <c r="I119" s="30" t="s">
        <v>32</v>
      </c>
      <c r="J119" s="34" t="str">
        <f>E22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40"/>
      <c r="B121" s="141"/>
      <c r="C121" s="142" t="s">
        <v>99</v>
      </c>
      <c r="D121" s="143" t="s">
        <v>59</v>
      </c>
      <c r="E121" s="143" t="s">
        <v>55</v>
      </c>
      <c r="F121" s="143" t="s">
        <v>56</v>
      </c>
      <c r="G121" s="143" t="s">
        <v>100</v>
      </c>
      <c r="H121" s="143" t="s">
        <v>101</v>
      </c>
      <c r="I121" s="143" t="s">
        <v>102</v>
      </c>
      <c r="J121" s="144" t="s">
        <v>85</v>
      </c>
      <c r="K121" s="145" t="s">
        <v>103</v>
      </c>
      <c r="L121" s="146"/>
      <c r="M121" s="84" t="s">
        <v>1</v>
      </c>
      <c r="N121" s="85" t="s">
        <v>38</v>
      </c>
      <c r="O121" s="85" t="s">
        <v>104</v>
      </c>
      <c r="P121" s="85" t="s">
        <v>105</v>
      </c>
      <c r="Q121" s="85" t="s">
        <v>106</v>
      </c>
      <c r="R121" s="85" t="s">
        <v>107</v>
      </c>
      <c r="S121" s="85" t="s">
        <v>108</v>
      </c>
      <c r="T121" s="86" t="s">
        <v>109</v>
      </c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</row>
    <row r="122" s="2" customFormat="1" ht="22.8" customHeight="1">
      <c r="A122" s="36"/>
      <c r="B122" s="37"/>
      <c r="C122" s="91" t="s">
        <v>110</v>
      </c>
      <c r="D122" s="36"/>
      <c r="E122" s="36"/>
      <c r="F122" s="36"/>
      <c r="G122" s="36"/>
      <c r="H122" s="36"/>
      <c r="I122" s="36"/>
      <c r="J122" s="147">
        <f>BK122</f>
        <v>0</v>
      </c>
      <c r="K122" s="36"/>
      <c r="L122" s="37"/>
      <c r="M122" s="87"/>
      <c r="N122" s="71"/>
      <c r="O122" s="88"/>
      <c r="P122" s="148">
        <f>P123+P144</f>
        <v>0</v>
      </c>
      <c r="Q122" s="88"/>
      <c r="R122" s="148">
        <f>R123+R144</f>
        <v>0.083400000000000002</v>
      </c>
      <c r="S122" s="88"/>
      <c r="T122" s="149">
        <f>T123+T144</f>
        <v>0.7329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73</v>
      </c>
      <c r="AU122" s="17" t="s">
        <v>87</v>
      </c>
      <c r="BK122" s="150">
        <f>BK123+BK144</f>
        <v>0</v>
      </c>
    </row>
    <row r="123" s="12" customFormat="1" ht="25.92" customHeight="1">
      <c r="A123" s="12"/>
      <c r="B123" s="151"/>
      <c r="C123" s="12"/>
      <c r="D123" s="152" t="s">
        <v>73</v>
      </c>
      <c r="E123" s="153" t="s">
        <v>111</v>
      </c>
      <c r="F123" s="153" t="s">
        <v>112</v>
      </c>
      <c r="G123" s="12"/>
      <c r="H123" s="12"/>
      <c r="I123" s="154"/>
      <c r="J123" s="155">
        <f>BK123</f>
        <v>0</v>
      </c>
      <c r="K123" s="12"/>
      <c r="L123" s="151"/>
      <c r="M123" s="156"/>
      <c r="N123" s="157"/>
      <c r="O123" s="157"/>
      <c r="P123" s="158">
        <f>P124+P131+P136+P142</f>
        <v>0</v>
      </c>
      <c r="Q123" s="157"/>
      <c r="R123" s="158">
        <f>R124+R131+R136+R142</f>
        <v>0.073459999999999998</v>
      </c>
      <c r="S123" s="157"/>
      <c r="T123" s="159">
        <f>T124+T131+T136+T142</f>
        <v>0.441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2" t="s">
        <v>79</v>
      </c>
      <c r="AT123" s="160" t="s">
        <v>73</v>
      </c>
      <c r="AU123" s="160" t="s">
        <v>74</v>
      </c>
      <c r="AY123" s="152" t="s">
        <v>113</v>
      </c>
      <c r="BK123" s="161">
        <f>BK124+BK131+BK136+BK142</f>
        <v>0</v>
      </c>
    </row>
    <row r="124" s="12" customFormat="1" ht="22.8" customHeight="1">
      <c r="A124" s="12"/>
      <c r="B124" s="151"/>
      <c r="C124" s="12"/>
      <c r="D124" s="152" t="s">
        <v>73</v>
      </c>
      <c r="E124" s="162" t="s">
        <v>114</v>
      </c>
      <c r="F124" s="162" t="s">
        <v>115</v>
      </c>
      <c r="G124" s="12"/>
      <c r="H124" s="12"/>
      <c r="I124" s="154"/>
      <c r="J124" s="163">
        <f>BK124</f>
        <v>0</v>
      </c>
      <c r="K124" s="12"/>
      <c r="L124" s="151"/>
      <c r="M124" s="156"/>
      <c r="N124" s="157"/>
      <c r="O124" s="157"/>
      <c r="P124" s="158">
        <f>SUM(P125:P130)</f>
        <v>0</v>
      </c>
      <c r="Q124" s="157"/>
      <c r="R124" s="158">
        <f>SUM(R125:R130)</f>
        <v>0.072160000000000002</v>
      </c>
      <c r="S124" s="157"/>
      <c r="T124" s="159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2" t="s">
        <v>79</v>
      </c>
      <c r="AT124" s="160" t="s">
        <v>73</v>
      </c>
      <c r="AU124" s="160" t="s">
        <v>79</v>
      </c>
      <c r="AY124" s="152" t="s">
        <v>113</v>
      </c>
      <c r="BK124" s="161">
        <f>SUM(BK125:BK130)</f>
        <v>0</v>
      </c>
    </row>
    <row r="125" s="2" customFormat="1" ht="24.15" customHeight="1">
      <c r="A125" s="36"/>
      <c r="B125" s="164"/>
      <c r="C125" s="165" t="s">
        <v>79</v>
      </c>
      <c r="D125" s="165" t="s">
        <v>116</v>
      </c>
      <c r="E125" s="166" t="s">
        <v>117</v>
      </c>
      <c r="F125" s="167" t="s">
        <v>118</v>
      </c>
      <c r="G125" s="168" t="s">
        <v>119</v>
      </c>
      <c r="H125" s="169">
        <v>2</v>
      </c>
      <c r="I125" s="170"/>
      <c r="J125" s="171">
        <f>ROUND(I125*H125,2)</f>
        <v>0</v>
      </c>
      <c r="K125" s="172"/>
      <c r="L125" s="37"/>
      <c r="M125" s="173" t="s">
        <v>1</v>
      </c>
      <c r="N125" s="174" t="s">
        <v>39</v>
      </c>
      <c r="O125" s="75"/>
      <c r="P125" s="175">
        <f>O125*H125</f>
        <v>0</v>
      </c>
      <c r="Q125" s="175">
        <v>0.0014</v>
      </c>
      <c r="R125" s="175">
        <f>Q125*H125</f>
        <v>0.0028</v>
      </c>
      <c r="S125" s="175">
        <v>0</v>
      </c>
      <c r="T125" s="17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7" t="s">
        <v>120</v>
      </c>
      <c r="AT125" s="177" t="s">
        <v>116</v>
      </c>
      <c r="AU125" s="177" t="s">
        <v>81</v>
      </c>
      <c r="AY125" s="17" t="s">
        <v>113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7" t="s">
        <v>79</v>
      </c>
      <c r="BK125" s="178">
        <f>ROUND(I125*H125,2)</f>
        <v>0</v>
      </c>
      <c r="BL125" s="17" t="s">
        <v>120</v>
      </c>
      <c r="BM125" s="177" t="s">
        <v>121</v>
      </c>
    </row>
    <row r="126" s="13" customFormat="1">
      <c r="A126" s="13"/>
      <c r="B126" s="179"/>
      <c r="C126" s="13"/>
      <c r="D126" s="180" t="s">
        <v>122</v>
      </c>
      <c r="E126" s="181" t="s">
        <v>1</v>
      </c>
      <c r="F126" s="182" t="s">
        <v>123</v>
      </c>
      <c r="G126" s="13"/>
      <c r="H126" s="181" t="s">
        <v>1</v>
      </c>
      <c r="I126" s="183"/>
      <c r="J126" s="13"/>
      <c r="K126" s="13"/>
      <c r="L126" s="179"/>
      <c r="M126" s="184"/>
      <c r="N126" s="185"/>
      <c r="O126" s="185"/>
      <c r="P126" s="185"/>
      <c r="Q126" s="185"/>
      <c r="R126" s="185"/>
      <c r="S126" s="185"/>
      <c r="T126" s="18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1" t="s">
        <v>122</v>
      </c>
      <c r="AU126" s="181" t="s">
        <v>81</v>
      </c>
      <c r="AV126" s="13" t="s">
        <v>79</v>
      </c>
      <c r="AW126" s="13" t="s">
        <v>31</v>
      </c>
      <c r="AX126" s="13" t="s">
        <v>74</v>
      </c>
      <c r="AY126" s="181" t="s">
        <v>113</v>
      </c>
    </row>
    <row r="127" s="14" customFormat="1">
      <c r="A127" s="14"/>
      <c r="B127" s="187"/>
      <c r="C127" s="14"/>
      <c r="D127" s="180" t="s">
        <v>122</v>
      </c>
      <c r="E127" s="188" t="s">
        <v>1</v>
      </c>
      <c r="F127" s="189" t="s">
        <v>81</v>
      </c>
      <c r="G127" s="14"/>
      <c r="H127" s="190">
        <v>2</v>
      </c>
      <c r="I127" s="191"/>
      <c r="J127" s="14"/>
      <c r="K127" s="14"/>
      <c r="L127" s="187"/>
      <c r="M127" s="192"/>
      <c r="N127" s="193"/>
      <c r="O127" s="193"/>
      <c r="P127" s="193"/>
      <c r="Q127" s="193"/>
      <c r="R127" s="193"/>
      <c r="S127" s="193"/>
      <c r="T127" s="19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88" t="s">
        <v>122</v>
      </c>
      <c r="AU127" s="188" t="s">
        <v>81</v>
      </c>
      <c r="AV127" s="14" t="s">
        <v>81</v>
      </c>
      <c r="AW127" s="14" t="s">
        <v>31</v>
      </c>
      <c r="AX127" s="14" t="s">
        <v>79</v>
      </c>
      <c r="AY127" s="188" t="s">
        <v>113</v>
      </c>
    </row>
    <row r="128" s="2" customFormat="1" ht="24.15" customHeight="1">
      <c r="A128" s="36"/>
      <c r="B128" s="164"/>
      <c r="C128" s="165" t="s">
        <v>81</v>
      </c>
      <c r="D128" s="165" t="s">
        <v>116</v>
      </c>
      <c r="E128" s="166" t="s">
        <v>124</v>
      </c>
      <c r="F128" s="167" t="s">
        <v>125</v>
      </c>
      <c r="G128" s="168" t="s">
        <v>119</v>
      </c>
      <c r="H128" s="169">
        <v>2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39</v>
      </c>
      <c r="O128" s="75"/>
      <c r="P128" s="175">
        <f>O128*H128</f>
        <v>0</v>
      </c>
      <c r="Q128" s="175">
        <v>0.034680000000000002</v>
      </c>
      <c r="R128" s="175">
        <f>Q128*H128</f>
        <v>0.069360000000000005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120</v>
      </c>
      <c r="AT128" s="177" t="s">
        <v>116</v>
      </c>
      <c r="AU128" s="177" t="s">
        <v>81</v>
      </c>
      <c r="AY128" s="17" t="s">
        <v>113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79</v>
      </c>
      <c r="BK128" s="178">
        <f>ROUND(I128*H128,2)</f>
        <v>0</v>
      </c>
      <c r="BL128" s="17" t="s">
        <v>120</v>
      </c>
      <c r="BM128" s="177" t="s">
        <v>126</v>
      </c>
    </row>
    <row r="129" s="13" customFormat="1">
      <c r="A129" s="13"/>
      <c r="B129" s="179"/>
      <c r="C129" s="13"/>
      <c r="D129" s="180" t="s">
        <v>122</v>
      </c>
      <c r="E129" s="181" t="s">
        <v>1</v>
      </c>
      <c r="F129" s="182" t="s">
        <v>123</v>
      </c>
      <c r="G129" s="13"/>
      <c r="H129" s="181" t="s">
        <v>1</v>
      </c>
      <c r="I129" s="183"/>
      <c r="J129" s="13"/>
      <c r="K129" s="13"/>
      <c r="L129" s="179"/>
      <c r="M129" s="184"/>
      <c r="N129" s="185"/>
      <c r="O129" s="185"/>
      <c r="P129" s="185"/>
      <c r="Q129" s="185"/>
      <c r="R129" s="185"/>
      <c r="S129" s="185"/>
      <c r="T129" s="18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1" t="s">
        <v>122</v>
      </c>
      <c r="AU129" s="181" t="s">
        <v>81</v>
      </c>
      <c r="AV129" s="13" t="s">
        <v>79</v>
      </c>
      <c r="AW129" s="13" t="s">
        <v>31</v>
      </c>
      <c r="AX129" s="13" t="s">
        <v>74</v>
      </c>
      <c r="AY129" s="181" t="s">
        <v>113</v>
      </c>
    </row>
    <row r="130" s="14" customFormat="1">
      <c r="A130" s="14"/>
      <c r="B130" s="187"/>
      <c r="C130" s="14"/>
      <c r="D130" s="180" t="s">
        <v>122</v>
      </c>
      <c r="E130" s="188" t="s">
        <v>1</v>
      </c>
      <c r="F130" s="189" t="s">
        <v>81</v>
      </c>
      <c r="G130" s="14"/>
      <c r="H130" s="190">
        <v>2</v>
      </c>
      <c r="I130" s="191"/>
      <c r="J130" s="14"/>
      <c r="K130" s="14"/>
      <c r="L130" s="187"/>
      <c r="M130" s="192"/>
      <c r="N130" s="193"/>
      <c r="O130" s="193"/>
      <c r="P130" s="193"/>
      <c r="Q130" s="193"/>
      <c r="R130" s="193"/>
      <c r="S130" s="193"/>
      <c r="T130" s="19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88" t="s">
        <v>122</v>
      </c>
      <c r="AU130" s="188" t="s">
        <v>81</v>
      </c>
      <c r="AV130" s="14" t="s">
        <v>81</v>
      </c>
      <c r="AW130" s="14" t="s">
        <v>31</v>
      </c>
      <c r="AX130" s="14" t="s">
        <v>79</v>
      </c>
      <c r="AY130" s="188" t="s">
        <v>113</v>
      </c>
    </row>
    <row r="131" s="12" customFormat="1" ht="22.8" customHeight="1">
      <c r="A131" s="12"/>
      <c r="B131" s="151"/>
      <c r="C131" s="12"/>
      <c r="D131" s="152" t="s">
        <v>73</v>
      </c>
      <c r="E131" s="162" t="s">
        <v>127</v>
      </c>
      <c r="F131" s="162" t="s">
        <v>128</v>
      </c>
      <c r="G131" s="12"/>
      <c r="H131" s="12"/>
      <c r="I131" s="154"/>
      <c r="J131" s="163">
        <f>BK131</f>
        <v>0</v>
      </c>
      <c r="K131" s="12"/>
      <c r="L131" s="151"/>
      <c r="M131" s="156"/>
      <c r="N131" s="157"/>
      <c r="O131" s="157"/>
      <c r="P131" s="158">
        <f>SUM(P132:P135)</f>
        <v>0</v>
      </c>
      <c r="Q131" s="157"/>
      <c r="R131" s="158">
        <f>SUM(R132:R135)</f>
        <v>0.0012999999999999999</v>
      </c>
      <c r="S131" s="157"/>
      <c r="T131" s="159">
        <f>SUM(T132:T135)</f>
        <v>0.441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2" t="s">
        <v>79</v>
      </c>
      <c r="AT131" s="160" t="s">
        <v>73</v>
      </c>
      <c r="AU131" s="160" t="s">
        <v>79</v>
      </c>
      <c r="AY131" s="152" t="s">
        <v>113</v>
      </c>
      <c r="BK131" s="161">
        <f>SUM(BK132:BK135)</f>
        <v>0</v>
      </c>
    </row>
    <row r="132" s="2" customFormat="1" ht="33" customHeight="1">
      <c r="A132" s="36"/>
      <c r="B132" s="164"/>
      <c r="C132" s="165" t="s">
        <v>129</v>
      </c>
      <c r="D132" s="165" t="s">
        <v>116</v>
      </c>
      <c r="E132" s="166" t="s">
        <v>130</v>
      </c>
      <c r="F132" s="167" t="s">
        <v>131</v>
      </c>
      <c r="G132" s="168" t="s">
        <v>119</v>
      </c>
      <c r="H132" s="169">
        <v>10</v>
      </c>
      <c r="I132" s="170"/>
      <c r="J132" s="171">
        <f>ROUND(I132*H132,2)</f>
        <v>0</v>
      </c>
      <c r="K132" s="172"/>
      <c r="L132" s="37"/>
      <c r="M132" s="173" t="s">
        <v>1</v>
      </c>
      <c r="N132" s="174" t="s">
        <v>39</v>
      </c>
      <c r="O132" s="75"/>
      <c r="P132" s="175">
        <f>O132*H132</f>
        <v>0</v>
      </c>
      <c r="Q132" s="175">
        <v>0.00012999999999999999</v>
      </c>
      <c r="R132" s="175">
        <f>Q132*H132</f>
        <v>0.0012999999999999999</v>
      </c>
      <c r="S132" s="175">
        <v>0</v>
      </c>
      <c r="T132" s="17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7" t="s">
        <v>120</v>
      </c>
      <c r="AT132" s="177" t="s">
        <v>116</v>
      </c>
      <c r="AU132" s="177" t="s">
        <v>81</v>
      </c>
      <c r="AY132" s="17" t="s">
        <v>113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7" t="s">
        <v>79</v>
      </c>
      <c r="BK132" s="178">
        <f>ROUND(I132*H132,2)</f>
        <v>0</v>
      </c>
      <c r="BL132" s="17" t="s">
        <v>120</v>
      </c>
      <c r="BM132" s="177" t="s">
        <v>132</v>
      </c>
    </row>
    <row r="133" s="2" customFormat="1" ht="21.75" customHeight="1">
      <c r="A133" s="36"/>
      <c r="B133" s="164"/>
      <c r="C133" s="165" t="s">
        <v>120</v>
      </c>
      <c r="D133" s="165" t="s">
        <v>116</v>
      </c>
      <c r="E133" s="166" t="s">
        <v>133</v>
      </c>
      <c r="F133" s="167" t="s">
        <v>134</v>
      </c>
      <c r="G133" s="168" t="s">
        <v>119</v>
      </c>
      <c r="H133" s="169">
        <v>7</v>
      </c>
      <c r="I133" s="170"/>
      <c r="J133" s="171">
        <f>ROUND(I133*H133,2)</f>
        <v>0</v>
      </c>
      <c r="K133" s="172"/>
      <c r="L133" s="37"/>
      <c r="M133" s="173" t="s">
        <v>1</v>
      </c>
      <c r="N133" s="174" t="s">
        <v>39</v>
      </c>
      <c r="O133" s="75"/>
      <c r="P133" s="175">
        <f>O133*H133</f>
        <v>0</v>
      </c>
      <c r="Q133" s="175">
        <v>0</v>
      </c>
      <c r="R133" s="175">
        <f>Q133*H133</f>
        <v>0</v>
      </c>
      <c r="S133" s="175">
        <v>0.063</v>
      </c>
      <c r="T133" s="176">
        <f>S133*H133</f>
        <v>0.441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7" t="s">
        <v>120</v>
      </c>
      <c r="AT133" s="177" t="s">
        <v>116</v>
      </c>
      <c r="AU133" s="177" t="s">
        <v>81</v>
      </c>
      <c r="AY133" s="17" t="s">
        <v>113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79</v>
      </c>
      <c r="BK133" s="178">
        <f>ROUND(I133*H133,2)</f>
        <v>0</v>
      </c>
      <c r="BL133" s="17" t="s">
        <v>120</v>
      </c>
      <c r="BM133" s="177" t="s">
        <v>135</v>
      </c>
    </row>
    <row r="134" s="13" customFormat="1">
      <c r="A134" s="13"/>
      <c r="B134" s="179"/>
      <c r="C134" s="13"/>
      <c r="D134" s="180" t="s">
        <v>122</v>
      </c>
      <c r="E134" s="181" t="s">
        <v>1</v>
      </c>
      <c r="F134" s="182" t="s">
        <v>136</v>
      </c>
      <c r="G134" s="13"/>
      <c r="H134" s="181" t="s">
        <v>1</v>
      </c>
      <c r="I134" s="183"/>
      <c r="J134" s="13"/>
      <c r="K134" s="13"/>
      <c r="L134" s="179"/>
      <c r="M134" s="184"/>
      <c r="N134" s="185"/>
      <c r="O134" s="185"/>
      <c r="P134" s="185"/>
      <c r="Q134" s="185"/>
      <c r="R134" s="185"/>
      <c r="S134" s="185"/>
      <c r="T134" s="18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1" t="s">
        <v>122</v>
      </c>
      <c r="AU134" s="181" t="s">
        <v>81</v>
      </c>
      <c r="AV134" s="13" t="s">
        <v>79</v>
      </c>
      <c r="AW134" s="13" t="s">
        <v>31</v>
      </c>
      <c r="AX134" s="13" t="s">
        <v>74</v>
      </c>
      <c r="AY134" s="181" t="s">
        <v>113</v>
      </c>
    </row>
    <row r="135" s="14" customFormat="1">
      <c r="A135" s="14"/>
      <c r="B135" s="187"/>
      <c r="C135" s="14"/>
      <c r="D135" s="180" t="s">
        <v>122</v>
      </c>
      <c r="E135" s="188" t="s">
        <v>1</v>
      </c>
      <c r="F135" s="189" t="s">
        <v>137</v>
      </c>
      <c r="G135" s="14"/>
      <c r="H135" s="190">
        <v>7</v>
      </c>
      <c r="I135" s="191"/>
      <c r="J135" s="14"/>
      <c r="K135" s="14"/>
      <c r="L135" s="187"/>
      <c r="M135" s="192"/>
      <c r="N135" s="193"/>
      <c r="O135" s="193"/>
      <c r="P135" s="193"/>
      <c r="Q135" s="193"/>
      <c r="R135" s="193"/>
      <c r="S135" s="193"/>
      <c r="T135" s="19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88" t="s">
        <v>122</v>
      </c>
      <c r="AU135" s="188" t="s">
        <v>81</v>
      </c>
      <c r="AV135" s="14" t="s">
        <v>81</v>
      </c>
      <c r="AW135" s="14" t="s">
        <v>31</v>
      </c>
      <c r="AX135" s="14" t="s">
        <v>79</v>
      </c>
      <c r="AY135" s="188" t="s">
        <v>113</v>
      </c>
    </row>
    <row r="136" s="12" customFormat="1" ht="22.8" customHeight="1">
      <c r="A136" s="12"/>
      <c r="B136" s="151"/>
      <c r="C136" s="12"/>
      <c r="D136" s="152" t="s">
        <v>73</v>
      </c>
      <c r="E136" s="162" t="s">
        <v>138</v>
      </c>
      <c r="F136" s="162" t="s">
        <v>139</v>
      </c>
      <c r="G136" s="12"/>
      <c r="H136" s="12"/>
      <c r="I136" s="154"/>
      <c r="J136" s="163">
        <f>BK136</f>
        <v>0</v>
      </c>
      <c r="K136" s="12"/>
      <c r="L136" s="151"/>
      <c r="M136" s="156"/>
      <c r="N136" s="157"/>
      <c r="O136" s="157"/>
      <c r="P136" s="158">
        <f>SUM(P137:P141)</f>
        <v>0</v>
      </c>
      <c r="Q136" s="157"/>
      <c r="R136" s="158">
        <f>SUM(R137:R141)</f>
        <v>0</v>
      </c>
      <c r="S136" s="157"/>
      <c r="T136" s="159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2" t="s">
        <v>79</v>
      </c>
      <c r="AT136" s="160" t="s">
        <v>73</v>
      </c>
      <c r="AU136" s="160" t="s">
        <v>79</v>
      </c>
      <c r="AY136" s="152" t="s">
        <v>113</v>
      </c>
      <c r="BK136" s="161">
        <f>SUM(BK137:BK141)</f>
        <v>0</v>
      </c>
    </row>
    <row r="137" s="2" customFormat="1" ht="24.15" customHeight="1">
      <c r="A137" s="36"/>
      <c r="B137" s="164"/>
      <c r="C137" s="165" t="s">
        <v>140</v>
      </c>
      <c r="D137" s="165" t="s">
        <v>116</v>
      </c>
      <c r="E137" s="166" t="s">
        <v>141</v>
      </c>
      <c r="F137" s="167" t="s">
        <v>142</v>
      </c>
      <c r="G137" s="168" t="s">
        <v>143</v>
      </c>
      <c r="H137" s="169">
        <v>0.73299999999999998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39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120</v>
      </c>
      <c r="AT137" s="177" t="s">
        <v>116</v>
      </c>
      <c r="AU137" s="177" t="s">
        <v>81</v>
      </c>
      <c r="AY137" s="17" t="s">
        <v>113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79</v>
      </c>
      <c r="BK137" s="178">
        <f>ROUND(I137*H137,2)</f>
        <v>0</v>
      </c>
      <c r="BL137" s="17" t="s">
        <v>120</v>
      </c>
      <c r="BM137" s="177" t="s">
        <v>144</v>
      </c>
    </row>
    <row r="138" s="2" customFormat="1" ht="24.15" customHeight="1">
      <c r="A138" s="36"/>
      <c r="B138" s="164"/>
      <c r="C138" s="165" t="s">
        <v>114</v>
      </c>
      <c r="D138" s="165" t="s">
        <v>116</v>
      </c>
      <c r="E138" s="166" t="s">
        <v>145</v>
      </c>
      <c r="F138" s="167" t="s">
        <v>146</v>
      </c>
      <c r="G138" s="168" t="s">
        <v>143</v>
      </c>
      <c r="H138" s="169">
        <v>0.73299999999999998</v>
      </c>
      <c r="I138" s="170"/>
      <c r="J138" s="171">
        <f>ROUND(I138*H138,2)</f>
        <v>0</v>
      </c>
      <c r="K138" s="172"/>
      <c r="L138" s="37"/>
      <c r="M138" s="173" t="s">
        <v>1</v>
      </c>
      <c r="N138" s="174" t="s">
        <v>39</v>
      </c>
      <c r="O138" s="75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7" t="s">
        <v>120</v>
      </c>
      <c r="AT138" s="177" t="s">
        <v>116</v>
      </c>
      <c r="AU138" s="177" t="s">
        <v>81</v>
      </c>
      <c r="AY138" s="17" t="s">
        <v>113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7" t="s">
        <v>79</v>
      </c>
      <c r="BK138" s="178">
        <f>ROUND(I138*H138,2)</f>
        <v>0</v>
      </c>
      <c r="BL138" s="17" t="s">
        <v>120</v>
      </c>
      <c r="BM138" s="177" t="s">
        <v>147</v>
      </c>
    </row>
    <row r="139" s="2" customFormat="1" ht="24.15" customHeight="1">
      <c r="A139" s="36"/>
      <c r="B139" s="164"/>
      <c r="C139" s="165" t="s">
        <v>148</v>
      </c>
      <c r="D139" s="165" t="s">
        <v>116</v>
      </c>
      <c r="E139" s="166" t="s">
        <v>149</v>
      </c>
      <c r="F139" s="167" t="s">
        <v>150</v>
      </c>
      <c r="G139" s="168" t="s">
        <v>143</v>
      </c>
      <c r="H139" s="169">
        <v>13.927</v>
      </c>
      <c r="I139" s="170"/>
      <c r="J139" s="171">
        <f>ROUND(I139*H139,2)</f>
        <v>0</v>
      </c>
      <c r="K139" s="172"/>
      <c r="L139" s="37"/>
      <c r="M139" s="173" t="s">
        <v>1</v>
      </c>
      <c r="N139" s="174" t="s">
        <v>39</v>
      </c>
      <c r="O139" s="75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7" t="s">
        <v>120</v>
      </c>
      <c r="AT139" s="177" t="s">
        <v>116</v>
      </c>
      <c r="AU139" s="177" t="s">
        <v>81</v>
      </c>
      <c r="AY139" s="17" t="s">
        <v>113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7" t="s">
        <v>79</v>
      </c>
      <c r="BK139" s="178">
        <f>ROUND(I139*H139,2)</f>
        <v>0</v>
      </c>
      <c r="BL139" s="17" t="s">
        <v>120</v>
      </c>
      <c r="BM139" s="177" t="s">
        <v>151</v>
      </c>
    </row>
    <row r="140" s="14" customFormat="1">
      <c r="A140" s="14"/>
      <c r="B140" s="187"/>
      <c r="C140" s="14"/>
      <c r="D140" s="180" t="s">
        <v>122</v>
      </c>
      <c r="E140" s="188" t="s">
        <v>1</v>
      </c>
      <c r="F140" s="189" t="s">
        <v>152</v>
      </c>
      <c r="G140" s="14"/>
      <c r="H140" s="190">
        <v>13.927</v>
      </c>
      <c r="I140" s="191"/>
      <c r="J140" s="14"/>
      <c r="K140" s="14"/>
      <c r="L140" s="187"/>
      <c r="M140" s="192"/>
      <c r="N140" s="193"/>
      <c r="O140" s="193"/>
      <c r="P140" s="193"/>
      <c r="Q140" s="193"/>
      <c r="R140" s="193"/>
      <c r="S140" s="193"/>
      <c r="T140" s="19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88" t="s">
        <v>122</v>
      </c>
      <c r="AU140" s="188" t="s">
        <v>81</v>
      </c>
      <c r="AV140" s="14" t="s">
        <v>81</v>
      </c>
      <c r="AW140" s="14" t="s">
        <v>31</v>
      </c>
      <c r="AX140" s="14" t="s">
        <v>79</v>
      </c>
      <c r="AY140" s="188" t="s">
        <v>113</v>
      </c>
    </row>
    <row r="141" s="2" customFormat="1" ht="33" customHeight="1">
      <c r="A141" s="36"/>
      <c r="B141" s="164"/>
      <c r="C141" s="165" t="s">
        <v>153</v>
      </c>
      <c r="D141" s="165" t="s">
        <v>116</v>
      </c>
      <c r="E141" s="166" t="s">
        <v>154</v>
      </c>
      <c r="F141" s="167" t="s">
        <v>155</v>
      </c>
      <c r="G141" s="168" t="s">
        <v>143</v>
      </c>
      <c r="H141" s="169">
        <v>0.73299999999999998</v>
      </c>
      <c r="I141" s="170"/>
      <c r="J141" s="171">
        <f>ROUND(I141*H141,2)</f>
        <v>0</v>
      </c>
      <c r="K141" s="172"/>
      <c r="L141" s="37"/>
      <c r="M141" s="173" t="s">
        <v>1</v>
      </c>
      <c r="N141" s="174" t="s">
        <v>39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120</v>
      </c>
      <c r="AT141" s="177" t="s">
        <v>116</v>
      </c>
      <c r="AU141" s="177" t="s">
        <v>81</v>
      </c>
      <c r="AY141" s="17" t="s">
        <v>113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79</v>
      </c>
      <c r="BK141" s="178">
        <f>ROUND(I141*H141,2)</f>
        <v>0</v>
      </c>
      <c r="BL141" s="17" t="s">
        <v>120</v>
      </c>
      <c r="BM141" s="177" t="s">
        <v>156</v>
      </c>
    </row>
    <row r="142" s="12" customFormat="1" ht="22.8" customHeight="1">
      <c r="A142" s="12"/>
      <c r="B142" s="151"/>
      <c r="C142" s="12"/>
      <c r="D142" s="152" t="s">
        <v>73</v>
      </c>
      <c r="E142" s="162" t="s">
        <v>157</v>
      </c>
      <c r="F142" s="162" t="s">
        <v>158</v>
      </c>
      <c r="G142" s="12"/>
      <c r="H142" s="12"/>
      <c r="I142" s="154"/>
      <c r="J142" s="163">
        <f>BK142</f>
        <v>0</v>
      </c>
      <c r="K142" s="12"/>
      <c r="L142" s="151"/>
      <c r="M142" s="156"/>
      <c r="N142" s="157"/>
      <c r="O142" s="157"/>
      <c r="P142" s="158">
        <f>P143</f>
        <v>0</v>
      </c>
      <c r="Q142" s="157"/>
      <c r="R142" s="158">
        <f>R143</f>
        <v>0</v>
      </c>
      <c r="S142" s="157"/>
      <c r="T142" s="15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2" t="s">
        <v>79</v>
      </c>
      <c r="AT142" s="160" t="s">
        <v>73</v>
      </c>
      <c r="AU142" s="160" t="s">
        <v>79</v>
      </c>
      <c r="AY142" s="152" t="s">
        <v>113</v>
      </c>
      <c r="BK142" s="161">
        <f>BK143</f>
        <v>0</v>
      </c>
    </row>
    <row r="143" s="2" customFormat="1" ht="21.75" customHeight="1">
      <c r="A143" s="36"/>
      <c r="B143" s="164"/>
      <c r="C143" s="165" t="s">
        <v>127</v>
      </c>
      <c r="D143" s="165" t="s">
        <v>116</v>
      </c>
      <c r="E143" s="166" t="s">
        <v>159</v>
      </c>
      <c r="F143" s="167" t="s">
        <v>160</v>
      </c>
      <c r="G143" s="168" t="s">
        <v>143</v>
      </c>
      <c r="H143" s="169">
        <v>0.072999999999999995</v>
      </c>
      <c r="I143" s="170"/>
      <c r="J143" s="171">
        <f>ROUND(I143*H143,2)</f>
        <v>0</v>
      </c>
      <c r="K143" s="172"/>
      <c r="L143" s="37"/>
      <c r="M143" s="173" t="s">
        <v>1</v>
      </c>
      <c r="N143" s="174" t="s">
        <v>39</v>
      </c>
      <c r="O143" s="75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7" t="s">
        <v>120</v>
      </c>
      <c r="AT143" s="177" t="s">
        <v>116</v>
      </c>
      <c r="AU143" s="177" t="s">
        <v>81</v>
      </c>
      <c r="AY143" s="17" t="s">
        <v>113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7" t="s">
        <v>79</v>
      </c>
      <c r="BK143" s="178">
        <f>ROUND(I143*H143,2)</f>
        <v>0</v>
      </c>
      <c r="BL143" s="17" t="s">
        <v>120</v>
      </c>
      <c r="BM143" s="177" t="s">
        <v>161</v>
      </c>
    </row>
    <row r="144" s="12" customFormat="1" ht="25.92" customHeight="1">
      <c r="A144" s="12"/>
      <c r="B144" s="151"/>
      <c r="C144" s="12"/>
      <c r="D144" s="152" t="s">
        <v>73</v>
      </c>
      <c r="E144" s="153" t="s">
        <v>162</v>
      </c>
      <c r="F144" s="153" t="s">
        <v>163</v>
      </c>
      <c r="G144" s="12"/>
      <c r="H144" s="12"/>
      <c r="I144" s="154"/>
      <c r="J144" s="155">
        <f>BK144</f>
        <v>0</v>
      </c>
      <c r="K144" s="12"/>
      <c r="L144" s="151"/>
      <c r="M144" s="156"/>
      <c r="N144" s="157"/>
      <c r="O144" s="157"/>
      <c r="P144" s="158">
        <f>P145+P147+P155+P167</f>
        <v>0</v>
      </c>
      <c r="Q144" s="157"/>
      <c r="R144" s="158">
        <f>R145+R147+R155+R167</f>
        <v>0.0099400000000000009</v>
      </c>
      <c r="S144" s="157"/>
      <c r="T144" s="159">
        <f>T145+T147+T155+T167</f>
        <v>0.29189999999999999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2" t="s">
        <v>81</v>
      </c>
      <c r="AT144" s="160" t="s">
        <v>73</v>
      </c>
      <c r="AU144" s="160" t="s">
        <v>74</v>
      </c>
      <c r="AY144" s="152" t="s">
        <v>113</v>
      </c>
      <c r="BK144" s="161">
        <f>BK145+BK147+BK155+BK167</f>
        <v>0</v>
      </c>
    </row>
    <row r="145" s="12" customFormat="1" ht="22.8" customHeight="1">
      <c r="A145" s="12"/>
      <c r="B145" s="151"/>
      <c r="C145" s="12"/>
      <c r="D145" s="152" t="s">
        <v>73</v>
      </c>
      <c r="E145" s="162" t="s">
        <v>164</v>
      </c>
      <c r="F145" s="162" t="s">
        <v>165</v>
      </c>
      <c r="G145" s="12"/>
      <c r="H145" s="12"/>
      <c r="I145" s="154"/>
      <c r="J145" s="163">
        <f>BK145</f>
        <v>0</v>
      </c>
      <c r="K145" s="12"/>
      <c r="L145" s="151"/>
      <c r="M145" s="156"/>
      <c r="N145" s="157"/>
      <c r="O145" s="157"/>
      <c r="P145" s="158">
        <f>P146</f>
        <v>0</v>
      </c>
      <c r="Q145" s="157"/>
      <c r="R145" s="158">
        <f>R146</f>
        <v>0</v>
      </c>
      <c r="S145" s="157"/>
      <c r="T145" s="159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2" t="s">
        <v>81</v>
      </c>
      <c r="AT145" s="160" t="s">
        <v>73</v>
      </c>
      <c r="AU145" s="160" t="s">
        <v>79</v>
      </c>
      <c r="AY145" s="152" t="s">
        <v>113</v>
      </c>
      <c r="BK145" s="161">
        <f>BK146</f>
        <v>0</v>
      </c>
    </row>
    <row r="146" s="2" customFormat="1" ht="49.05" customHeight="1">
      <c r="A146" s="36"/>
      <c r="B146" s="164"/>
      <c r="C146" s="165" t="s">
        <v>166</v>
      </c>
      <c r="D146" s="165" t="s">
        <v>116</v>
      </c>
      <c r="E146" s="166" t="s">
        <v>167</v>
      </c>
      <c r="F146" s="167" t="s">
        <v>168</v>
      </c>
      <c r="G146" s="168" t="s">
        <v>169</v>
      </c>
      <c r="H146" s="169">
        <v>1</v>
      </c>
      <c r="I146" s="170"/>
      <c r="J146" s="171">
        <f>ROUND(I146*H146,2)</f>
        <v>0</v>
      </c>
      <c r="K146" s="172"/>
      <c r="L146" s="37"/>
      <c r="M146" s="173" t="s">
        <v>1</v>
      </c>
      <c r="N146" s="174" t="s">
        <v>39</v>
      </c>
      <c r="O146" s="75"/>
      <c r="P146" s="175">
        <f>O146*H146</f>
        <v>0</v>
      </c>
      <c r="Q146" s="175">
        <v>0</v>
      </c>
      <c r="R146" s="175">
        <f>Q146*H146</f>
        <v>0</v>
      </c>
      <c r="S146" s="175">
        <v>0</v>
      </c>
      <c r="T146" s="17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7" t="s">
        <v>170</v>
      </c>
      <c r="AT146" s="177" t="s">
        <v>116</v>
      </c>
      <c r="AU146" s="177" t="s">
        <v>81</v>
      </c>
      <c r="AY146" s="17" t="s">
        <v>113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7" t="s">
        <v>79</v>
      </c>
      <c r="BK146" s="178">
        <f>ROUND(I146*H146,2)</f>
        <v>0</v>
      </c>
      <c r="BL146" s="17" t="s">
        <v>170</v>
      </c>
      <c r="BM146" s="177" t="s">
        <v>171</v>
      </c>
    </row>
    <row r="147" s="12" customFormat="1" ht="22.8" customHeight="1">
      <c r="A147" s="12"/>
      <c r="B147" s="151"/>
      <c r="C147" s="12"/>
      <c r="D147" s="152" t="s">
        <v>73</v>
      </c>
      <c r="E147" s="162" t="s">
        <v>172</v>
      </c>
      <c r="F147" s="162" t="s">
        <v>173</v>
      </c>
      <c r="G147" s="12"/>
      <c r="H147" s="12"/>
      <c r="I147" s="154"/>
      <c r="J147" s="163">
        <f>BK147</f>
        <v>0</v>
      </c>
      <c r="K147" s="12"/>
      <c r="L147" s="151"/>
      <c r="M147" s="156"/>
      <c r="N147" s="157"/>
      <c r="O147" s="157"/>
      <c r="P147" s="158">
        <f>SUM(P148:P154)</f>
        <v>0</v>
      </c>
      <c r="Q147" s="157"/>
      <c r="R147" s="158">
        <f>SUM(R148:R154)</f>
        <v>0</v>
      </c>
      <c r="S147" s="157"/>
      <c r="T147" s="159">
        <f>SUM(T148:T154)</f>
        <v>0.28189999999999998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2" t="s">
        <v>81</v>
      </c>
      <c r="AT147" s="160" t="s">
        <v>73</v>
      </c>
      <c r="AU147" s="160" t="s">
        <v>79</v>
      </c>
      <c r="AY147" s="152" t="s">
        <v>113</v>
      </c>
      <c r="BK147" s="161">
        <f>SUM(BK148:BK154)</f>
        <v>0</v>
      </c>
    </row>
    <row r="148" s="2" customFormat="1" ht="24.15" customHeight="1">
      <c r="A148" s="36"/>
      <c r="B148" s="164"/>
      <c r="C148" s="165" t="s">
        <v>174</v>
      </c>
      <c r="D148" s="165" t="s">
        <v>116</v>
      </c>
      <c r="E148" s="166" t="s">
        <v>175</v>
      </c>
      <c r="F148" s="167" t="s">
        <v>176</v>
      </c>
      <c r="G148" s="168" t="s">
        <v>119</v>
      </c>
      <c r="H148" s="169">
        <v>5</v>
      </c>
      <c r="I148" s="170"/>
      <c r="J148" s="171">
        <f>ROUND(I148*H148,2)</f>
        <v>0</v>
      </c>
      <c r="K148" s="172"/>
      <c r="L148" s="37"/>
      <c r="M148" s="173" t="s">
        <v>1</v>
      </c>
      <c r="N148" s="174" t="s">
        <v>39</v>
      </c>
      <c r="O148" s="75"/>
      <c r="P148" s="175">
        <f>O148*H148</f>
        <v>0</v>
      </c>
      <c r="Q148" s="175">
        <v>0</v>
      </c>
      <c r="R148" s="175">
        <f>Q148*H148</f>
        <v>0</v>
      </c>
      <c r="S148" s="175">
        <v>0.05638</v>
      </c>
      <c r="T148" s="176">
        <f>S148*H148</f>
        <v>0.28189999999999998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7" t="s">
        <v>170</v>
      </c>
      <c r="AT148" s="177" t="s">
        <v>116</v>
      </c>
      <c r="AU148" s="177" t="s">
        <v>81</v>
      </c>
      <c r="AY148" s="17" t="s">
        <v>113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7" t="s">
        <v>79</v>
      </c>
      <c r="BK148" s="178">
        <f>ROUND(I148*H148,2)</f>
        <v>0</v>
      </c>
      <c r="BL148" s="17" t="s">
        <v>170</v>
      </c>
      <c r="BM148" s="177" t="s">
        <v>177</v>
      </c>
    </row>
    <row r="149" s="13" customFormat="1">
      <c r="A149" s="13"/>
      <c r="B149" s="179"/>
      <c r="C149" s="13"/>
      <c r="D149" s="180" t="s">
        <v>122</v>
      </c>
      <c r="E149" s="181" t="s">
        <v>1</v>
      </c>
      <c r="F149" s="182" t="s">
        <v>136</v>
      </c>
      <c r="G149" s="13"/>
      <c r="H149" s="181" t="s">
        <v>1</v>
      </c>
      <c r="I149" s="183"/>
      <c r="J149" s="13"/>
      <c r="K149" s="13"/>
      <c r="L149" s="179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1" t="s">
        <v>122</v>
      </c>
      <c r="AU149" s="181" t="s">
        <v>81</v>
      </c>
      <c r="AV149" s="13" t="s">
        <v>79</v>
      </c>
      <c r="AW149" s="13" t="s">
        <v>31</v>
      </c>
      <c r="AX149" s="13" t="s">
        <v>74</v>
      </c>
      <c r="AY149" s="181" t="s">
        <v>113</v>
      </c>
    </row>
    <row r="150" s="14" customFormat="1">
      <c r="A150" s="14"/>
      <c r="B150" s="187"/>
      <c r="C150" s="14"/>
      <c r="D150" s="180" t="s">
        <v>122</v>
      </c>
      <c r="E150" s="188" t="s">
        <v>1</v>
      </c>
      <c r="F150" s="189" t="s">
        <v>140</v>
      </c>
      <c r="G150" s="14"/>
      <c r="H150" s="190">
        <v>5</v>
      </c>
      <c r="I150" s="191"/>
      <c r="J150" s="14"/>
      <c r="K150" s="14"/>
      <c r="L150" s="187"/>
      <c r="M150" s="192"/>
      <c r="N150" s="193"/>
      <c r="O150" s="193"/>
      <c r="P150" s="193"/>
      <c r="Q150" s="193"/>
      <c r="R150" s="193"/>
      <c r="S150" s="193"/>
      <c r="T150" s="19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88" t="s">
        <v>122</v>
      </c>
      <c r="AU150" s="188" t="s">
        <v>81</v>
      </c>
      <c r="AV150" s="14" t="s">
        <v>81</v>
      </c>
      <c r="AW150" s="14" t="s">
        <v>31</v>
      </c>
      <c r="AX150" s="14" t="s">
        <v>79</v>
      </c>
      <c r="AY150" s="188" t="s">
        <v>113</v>
      </c>
    </row>
    <row r="151" s="2" customFormat="1" ht="24.15" customHeight="1">
      <c r="A151" s="36"/>
      <c r="B151" s="164"/>
      <c r="C151" s="165" t="s">
        <v>8</v>
      </c>
      <c r="D151" s="165" t="s">
        <v>116</v>
      </c>
      <c r="E151" s="166" t="s">
        <v>178</v>
      </c>
      <c r="F151" s="167" t="s">
        <v>179</v>
      </c>
      <c r="G151" s="168" t="s">
        <v>119</v>
      </c>
      <c r="H151" s="169">
        <v>1.5</v>
      </c>
      <c r="I151" s="170"/>
      <c r="J151" s="171">
        <f>ROUND(I151*H151,2)</f>
        <v>0</v>
      </c>
      <c r="K151" s="172"/>
      <c r="L151" s="37"/>
      <c r="M151" s="173" t="s">
        <v>1</v>
      </c>
      <c r="N151" s="174" t="s">
        <v>39</v>
      </c>
      <c r="O151" s="75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7" t="s">
        <v>170</v>
      </c>
      <c r="AT151" s="177" t="s">
        <v>116</v>
      </c>
      <c r="AU151" s="177" t="s">
        <v>81</v>
      </c>
      <c r="AY151" s="17" t="s">
        <v>113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7" t="s">
        <v>79</v>
      </c>
      <c r="BK151" s="178">
        <f>ROUND(I151*H151,2)</f>
        <v>0</v>
      </c>
      <c r="BL151" s="17" t="s">
        <v>170</v>
      </c>
      <c r="BM151" s="177" t="s">
        <v>180</v>
      </c>
    </row>
    <row r="152" s="13" customFormat="1">
      <c r="A152" s="13"/>
      <c r="B152" s="179"/>
      <c r="C152" s="13"/>
      <c r="D152" s="180" t="s">
        <v>122</v>
      </c>
      <c r="E152" s="181" t="s">
        <v>1</v>
      </c>
      <c r="F152" s="182" t="s">
        <v>181</v>
      </c>
      <c r="G152" s="13"/>
      <c r="H152" s="181" t="s">
        <v>1</v>
      </c>
      <c r="I152" s="183"/>
      <c r="J152" s="13"/>
      <c r="K152" s="13"/>
      <c r="L152" s="179"/>
      <c r="M152" s="184"/>
      <c r="N152" s="185"/>
      <c r="O152" s="185"/>
      <c r="P152" s="185"/>
      <c r="Q152" s="185"/>
      <c r="R152" s="185"/>
      <c r="S152" s="185"/>
      <c r="T152" s="18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1" t="s">
        <v>122</v>
      </c>
      <c r="AU152" s="181" t="s">
        <v>81</v>
      </c>
      <c r="AV152" s="13" t="s">
        <v>79</v>
      </c>
      <c r="AW152" s="13" t="s">
        <v>31</v>
      </c>
      <c r="AX152" s="13" t="s">
        <v>74</v>
      </c>
      <c r="AY152" s="181" t="s">
        <v>113</v>
      </c>
    </row>
    <row r="153" s="14" customFormat="1">
      <c r="A153" s="14"/>
      <c r="B153" s="187"/>
      <c r="C153" s="14"/>
      <c r="D153" s="180" t="s">
        <v>122</v>
      </c>
      <c r="E153" s="188" t="s">
        <v>1</v>
      </c>
      <c r="F153" s="189" t="s">
        <v>182</v>
      </c>
      <c r="G153" s="14"/>
      <c r="H153" s="190">
        <v>1.5</v>
      </c>
      <c r="I153" s="191"/>
      <c r="J153" s="14"/>
      <c r="K153" s="14"/>
      <c r="L153" s="187"/>
      <c r="M153" s="192"/>
      <c r="N153" s="193"/>
      <c r="O153" s="193"/>
      <c r="P153" s="193"/>
      <c r="Q153" s="193"/>
      <c r="R153" s="193"/>
      <c r="S153" s="193"/>
      <c r="T153" s="19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88" t="s">
        <v>122</v>
      </c>
      <c r="AU153" s="188" t="s">
        <v>81</v>
      </c>
      <c r="AV153" s="14" t="s">
        <v>81</v>
      </c>
      <c r="AW153" s="14" t="s">
        <v>31</v>
      </c>
      <c r="AX153" s="14" t="s">
        <v>79</v>
      </c>
      <c r="AY153" s="188" t="s">
        <v>113</v>
      </c>
    </row>
    <row r="154" s="2" customFormat="1" ht="33" customHeight="1">
      <c r="A154" s="36"/>
      <c r="B154" s="164"/>
      <c r="C154" s="165" t="s">
        <v>183</v>
      </c>
      <c r="D154" s="165" t="s">
        <v>116</v>
      </c>
      <c r="E154" s="166" t="s">
        <v>184</v>
      </c>
      <c r="F154" s="167" t="s">
        <v>185</v>
      </c>
      <c r="G154" s="168" t="s">
        <v>186</v>
      </c>
      <c r="H154" s="195"/>
      <c r="I154" s="170"/>
      <c r="J154" s="171">
        <f>ROUND(I154*H154,2)</f>
        <v>0</v>
      </c>
      <c r="K154" s="172"/>
      <c r="L154" s="37"/>
      <c r="M154" s="173" t="s">
        <v>1</v>
      </c>
      <c r="N154" s="174" t="s">
        <v>39</v>
      </c>
      <c r="O154" s="75"/>
      <c r="P154" s="175">
        <f>O154*H154</f>
        <v>0</v>
      </c>
      <c r="Q154" s="175">
        <v>0</v>
      </c>
      <c r="R154" s="175">
        <f>Q154*H154</f>
        <v>0</v>
      </c>
      <c r="S154" s="175">
        <v>0</v>
      </c>
      <c r="T154" s="17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77" t="s">
        <v>170</v>
      </c>
      <c r="AT154" s="177" t="s">
        <v>116</v>
      </c>
      <c r="AU154" s="177" t="s">
        <v>81</v>
      </c>
      <c r="AY154" s="17" t="s">
        <v>113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7" t="s">
        <v>79</v>
      </c>
      <c r="BK154" s="178">
        <f>ROUND(I154*H154,2)</f>
        <v>0</v>
      </c>
      <c r="BL154" s="17" t="s">
        <v>170</v>
      </c>
      <c r="BM154" s="177" t="s">
        <v>187</v>
      </c>
    </row>
    <row r="155" s="12" customFormat="1" ht="22.8" customHeight="1">
      <c r="A155" s="12"/>
      <c r="B155" s="151"/>
      <c r="C155" s="12"/>
      <c r="D155" s="152" t="s">
        <v>73</v>
      </c>
      <c r="E155" s="162" t="s">
        <v>188</v>
      </c>
      <c r="F155" s="162" t="s">
        <v>189</v>
      </c>
      <c r="G155" s="12"/>
      <c r="H155" s="12"/>
      <c r="I155" s="154"/>
      <c r="J155" s="163">
        <f>BK155</f>
        <v>0</v>
      </c>
      <c r="K155" s="12"/>
      <c r="L155" s="151"/>
      <c r="M155" s="156"/>
      <c r="N155" s="157"/>
      <c r="O155" s="157"/>
      <c r="P155" s="158">
        <f>SUM(P156:P166)</f>
        <v>0</v>
      </c>
      <c r="Q155" s="157"/>
      <c r="R155" s="158">
        <f>SUM(R156:R166)</f>
        <v>0.0016900000000000001</v>
      </c>
      <c r="S155" s="157"/>
      <c r="T155" s="159">
        <f>SUM(T156:T166)</f>
        <v>0.01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2" t="s">
        <v>81</v>
      </c>
      <c r="AT155" s="160" t="s">
        <v>73</v>
      </c>
      <c r="AU155" s="160" t="s">
        <v>79</v>
      </c>
      <c r="AY155" s="152" t="s">
        <v>113</v>
      </c>
      <c r="BK155" s="161">
        <f>SUM(BK156:BK166)</f>
        <v>0</v>
      </c>
    </row>
    <row r="156" s="2" customFormat="1" ht="16.5" customHeight="1">
      <c r="A156" s="36"/>
      <c r="B156" s="164"/>
      <c r="C156" s="165" t="s">
        <v>190</v>
      </c>
      <c r="D156" s="165" t="s">
        <v>116</v>
      </c>
      <c r="E156" s="166" t="s">
        <v>191</v>
      </c>
      <c r="F156" s="167" t="s">
        <v>192</v>
      </c>
      <c r="G156" s="168" t="s">
        <v>119</v>
      </c>
      <c r="H156" s="169">
        <v>1.5</v>
      </c>
      <c r="I156" s="170"/>
      <c r="J156" s="171">
        <f>ROUND(I156*H156,2)</f>
        <v>0</v>
      </c>
      <c r="K156" s="172"/>
      <c r="L156" s="37"/>
      <c r="M156" s="173" t="s">
        <v>1</v>
      </c>
      <c r="N156" s="174" t="s">
        <v>39</v>
      </c>
      <c r="O156" s="75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7" t="s">
        <v>170</v>
      </c>
      <c r="AT156" s="177" t="s">
        <v>116</v>
      </c>
      <c r="AU156" s="177" t="s">
        <v>81</v>
      </c>
      <c r="AY156" s="17" t="s">
        <v>113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7" t="s">
        <v>79</v>
      </c>
      <c r="BK156" s="178">
        <f>ROUND(I156*H156,2)</f>
        <v>0</v>
      </c>
      <c r="BL156" s="17" t="s">
        <v>170</v>
      </c>
      <c r="BM156" s="177" t="s">
        <v>193</v>
      </c>
    </row>
    <row r="157" s="13" customFormat="1">
      <c r="A157" s="13"/>
      <c r="B157" s="179"/>
      <c r="C157" s="13"/>
      <c r="D157" s="180" t="s">
        <v>122</v>
      </c>
      <c r="E157" s="181" t="s">
        <v>1</v>
      </c>
      <c r="F157" s="182" t="s">
        <v>194</v>
      </c>
      <c r="G157" s="13"/>
      <c r="H157" s="181" t="s">
        <v>1</v>
      </c>
      <c r="I157" s="183"/>
      <c r="J157" s="13"/>
      <c r="K157" s="13"/>
      <c r="L157" s="179"/>
      <c r="M157" s="184"/>
      <c r="N157" s="185"/>
      <c r="O157" s="185"/>
      <c r="P157" s="185"/>
      <c r="Q157" s="185"/>
      <c r="R157" s="185"/>
      <c r="S157" s="185"/>
      <c r="T157" s="18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1" t="s">
        <v>122</v>
      </c>
      <c r="AU157" s="181" t="s">
        <v>81</v>
      </c>
      <c r="AV157" s="13" t="s">
        <v>79</v>
      </c>
      <c r="AW157" s="13" t="s">
        <v>31</v>
      </c>
      <c r="AX157" s="13" t="s">
        <v>74</v>
      </c>
      <c r="AY157" s="181" t="s">
        <v>113</v>
      </c>
    </row>
    <row r="158" s="14" customFormat="1">
      <c r="A158" s="14"/>
      <c r="B158" s="187"/>
      <c r="C158" s="14"/>
      <c r="D158" s="180" t="s">
        <v>122</v>
      </c>
      <c r="E158" s="188" t="s">
        <v>1</v>
      </c>
      <c r="F158" s="189" t="s">
        <v>182</v>
      </c>
      <c r="G158" s="14"/>
      <c r="H158" s="190">
        <v>1.5</v>
      </c>
      <c r="I158" s="191"/>
      <c r="J158" s="14"/>
      <c r="K158" s="14"/>
      <c r="L158" s="187"/>
      <c r="M158" s="192"/>
      <c r="N158" s="193"/>
      <c r="O158" s="193"/>
      <c r="P158" s="193"/>
      <c r="Q158" s="193"/>
      <c r="R158" s="193"/>
      <c r="S158" s="193"/>
      <c r="T158" s="19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88" t="s">
        <v>122</v>
      </c>
      <c r="AU158" s="188" t="s">
        <v>81</v>
      </c>
      <c r="AV158" s="14" t="s">
        <v>81</v>
      </c>
      <c r="AW158" s="14" t="s">
        <v>31</v>
      </c>
      <c r="AX158" s="14" t="s">
        <v>79</v>
      </c>
      <c r="AY158" s="188" t="s">
        <v>113</v>
      </c>
    </row>
    <row r="159" s="2" customFormat="1" ht="24.15" customHeight="1">
      <c r="A159" s="36"/>
      <c r="B159" s="164"/>
      <c r="C159" s="165" t="s">
        <v>195</v>
      </c>
      <c r="D159" s="165" t="s">
        <v>116</v>
      </c>
      <c r="E159" s="166" t="s">
        <v>196</v>
      </c>
      <c r="F159" s="167" t="s">
        <v>197</v>
      </c>
      <c r="G159" s="168" t="s">
        <v>119</v>
      </c>
      <c r="H159" s="169">
        <v>1.5</v>
      </c>
      <c r="I159" s="170"/>
      <c r="J159" s="171">
        <f>ROUND(I159*H159,2)</f>
        <v>0</v>
      </c>
      <c r="K159" s="172"/>
      <c r="L159" s="37"/>
      <c r="M159" s="173" t="s">
        <v>1</v>
      </c>
      <c r="N159" s="174" t="s">
        <v>39</v>
      </c>
      <c r="O159" s="75"/>
      <c r="P159" s="175">
        <f>O159*H159</f>
        <v>0</v>
      </c>
      <c r="Q159" s="175">
        <v>0.00020000000000000001</v>
      </c>
      <c r="R159" s="175">
        <f>Q159*H159</f>
        <v>0.00030000000000000003</v>
      </c>
      <c r="S159" s="175">
        <v>0</v>
      </c>
      <c r="T159" s="17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7" t="s">
        <v>170</v>
      </c>
      <c r="AT159" s="177" t="s">
        <v>116</v>
      </c>
      <c r="AU159" s="177" t="s">
        <v>81</v>
      </c>
      <c r="AY159" s="17" t="s">
        <v>113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17" t="s">
        <v>79</v>
      </c>
      <c r="BK159" s="178">
        <f>ROUND(I159*H159,2)</f>
        <v>0</v>
      </c>
      <c r="BL159" s="17" t="s">
        <v>170</v>
      </c>
      <c r="BM159" s="177" t="s">
        <v>198</v>
      </c>
    </row>
    <row r="160" s="2" customFormat="1" ht="24.15" customHeight="1">
      <c r="A160" s="36"/>
      <c r="B160" s="164"/>
      <c r="C160" s="165" t="s">
        <v>170</v>
      </c>
      <c r="D160" s="165" t="s">
        <v>116</v>
      </c>
      <c r="E160" s="166" t="s">
        <v>199</v>
      </c>
      <c r="F160" s="167" t="s">
        <v>200</v>
      </c>
      <c r="G160" s="168" t="s">
        <v>201</v>
      </c>
      <c r="H160" s="169">
        <v>1</v>
      </c>
      <c r="I160" s="170"/>
      <c r="J160" s="171">
        <f>ROUND(I160*H160,2)</f>
        <v>0</v>
      </c>
      <c r="K160" s="172"/>
      <c r="L160" s="37"/>
      <c r="M160" s="173" t="s">
        <v>1</v>
      </c>
      <c r="N160" s="174" t="s">
        <v>39</v>
      </c>
      <c r="O160" s="75"/>
      <c r="P160" s="175">
        <f>O160*H160</f>
        <v>0</v>
      </c>
      <c r="Q160" s="175">
        <v>0.00139</v>
      </c>
      <c r="R160" s="175">
        <f>Q160*H160</f>
        <v>0.00139</v>
      </c>
      <c r="S160" s="175">
        <v>0.01</v>
      </c>
      <c r="T160" s="176">
        <f>S160*H160</f>
        <v>0.01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7" t="s">
        <v>170</v>
      </c>
      <c r="AT160" s="177" t="s">
        <v>116</v>
      </c>
      <c r="AU160" s="177" t="s">
        <v>81</v>
      </c>
      <c r="AY160" s="17" t="s">
        <v>113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7" t="s">
        <v>79</v>
      </c>
      <c r="BK160" s="178">
        <f>ROUND(I160*H160,2)</f>
        <v>0</v>
      </c>
      <c r="BL160" s="17" t="s">
        <v>170</v>
      </c>
      <c r="BM160" s="177" t="s">
        <v>202</v>
      </c>
    </row>
    <row r="161" s="2" customFormat="1" ht="24.15" customHeight="1">
      <c r="A161" s="36"/>
      <c r="B161" s="164"/>
      <c r="C161" s="196" t="s">
        <v>203</v>
      </c>
      <c r="D161" s="196" t="s">
        <v>204</v>
      </c>
      <c r="E161" s="197" t="s">
        <v>205</v>
      </c>
      <c r="F161" s="198" t="s">
        <v>206</v>
      </c>
      <c r="G161" s="199" t="s">
        <v>119</v>
      </c>
      <c r="H161" s="200">
        <v>1.6499999999999999</v>
      </c>
      <c r="I161" s="201"/>
      <c r="J161" s="202">
        <f>ROUND(I161*H161,2)</f>
        <v>0</v>
      </c>
      <c r="K161" s="203"/>
      <c r="L161" s="204"/>
      <c r="M161" s="205" t="s">
        <v>1</v>
      </c>
      <c r="N161" s="206" t="s">
        <v>39</v>
      </c>
      <c r="O161" s="75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7" t="s">
        <v>207</v>
      </c>
      <c r="AT161" s="177" t="s">
        <v>204</v>
      </c>
      <c r="AU161" s="177" t="s">
        <v>81</v>
      </c>
      <c r="AY161" s="17" t="s">
        <v>113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7" t="s">
        <v>79</v>
      </c>
      <c r="BK161" s="178">
        <f>ROUND(I161*H161,2)</f>
        <v>0</v>
      </c>
      <c r="BL161" s="17" t="s">
        <v>170</v>
      </c>
      <c r="BM161" s="177" t="s">
        <v>208</v>
      </c>
    </row>
    <row r="162" s="14" customFormat="1">
      <c r="A162" s="14"/>
      <c r="B162" s="187"/>
      <c r="C162" s="14"/>
      <c r="D162" s="180" t="s">
        <v>122</v>
      </c>
      <c r="E162" s="188" t="s">
        <v>1</v>
      </c>
      <c r="F162" s="189" t="s">
        <v>209</v>
      </c>
      <c r="G162" s="14"/>
      <c r="H162" s="190">
        <v>1.6499999999999999</v>
      </c>
      <c r="I162" s="191"/>
      <c r="J162" s="14"/>
      <c r="K162" s="14"/>
      <c r="L162" s="187"/>
      <c r="M162" s="192"/>
      <c r="N162" s="193"/>
      <c r="O162" s="193"/>
      <c r="P162" s="193"/>
      <c r="Q162" s="193"/>
      <c r="R162" s="193"/>
      <c r="S162" s="193"/>
      <c r="T162" s="19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88" t="s">
        <v>122</v>
      </c>
      <c r="AU162" s="188" t="s">
        <v>81</v>
      </c>
      <c r="AV162" s="14" t="s">
        <v>81</v>
      </c>
      <c r="AW162" s="14" t="s">
        <v>31</v>
      </c>
      <c r="AX162" s="14" t="s">
        <v>79</v>
      </c>
      <c r="AY162" s="188" t="s">
        <v>113</v>
      </c>
    </row>
    <row r="163" s="2" customFormat="1" ht="24.15" customHeight="1">
      <c r="A163" s="36"/>
      <c r="B163" s="164"/>
      <c r="C163" s="165" t="s">
        <v>210</v>
      </c>
      <c r="D163" s="165" t="s">
        <v>116</v>
      </c>
      <c r="E163" s="166" t="s">
        <v>211</v>
      </c>
      <c r="F163" s="167" t="s">
        <v>212</v>
      </c>
      <c r="G163" s="168" t="s">
        <v>213</v>
      </c>
      <c r="H163" s="169">
        <v>5</v>
      </c>
      <c r="I163" s="170"/>
      <c r="J163" s="171">
        <f>ROUND(I163*H163,2)</f>
        <v>0</v>
      </c>
      <c r="K163" s="172"/>
      <c r="L163" s="37"/>
      <c r="M163" s="173" t="s">
        <v>1</v>
      </c>
      <c r="N163" s="174" t="s">
        <v>39</v>
      </c>
      <c r="O163" s="75"/>
      <c r="P163" s="175">
        <f>O163*H163</f>
        <v>0</v>
      </c>
      <c r="Q163" s="175">
        <v>0</v>
      </c>
      <c r="R163" s="175">
        <f>Q163*H163</f>
        <v>0</v>
      </c>
      <c r="S163" s="175">
        <v>0</v>
      </c>
      <c r="T163" s="17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77" t="s">
        <v>170</v>
      </c>
      <c r="AT163" s="177" t="s">
        <v>116</v>
      </c>
      <c r="AU163" s="177" t="s">
        <v>81</v>
      </c>
      <c r="AY163" s="17" t="s">
        <v>113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17" t="s">
        <v>79</v>
      </c>
      <c r="BK163" s="178">
        <f>ROUND(I163*H163,2)</f>
        <v>0</v>
      </c>
      <c r="BL163" s="17" t="s">
        <v>170</v>
      </c>
      <c r="BM163" s="177" t="s">
        <v>214</v>
      </c>
    </row>
    <row r="164" s="14" customFormat="1">
      <c r="A164" s="14"/>
      <c r="B164" s="187"/>
      <c r="C164" s="14"/>
      <c r="D164" s="180" t="s">
        <v>122</v>
      </c>
      <c r="E164" s="188" t="s">
        <v>1</v>
      </c>
      <c r="F164" s="189" t="s">
        <v>215</v>
      </c>
      <c r="G164" s="14"/>
      <c r="H164" s="190">
        <v>5</v>
      </c>
      <c r="I164" s="191"/>
      <c r="J164" s="14"/>
      <c r="K164" s="14"/>
      <c r="L164" s="187"/>
      <c r="M164" s="192"/>
      <c r="N164" s="193"/>
      <c r="O164" s="193"/>
      <c r="P164" s="193"/>
      <c r="Q164" s="193"/>
      <c r="R164" s="193"/>
      <c r="S164" s="193"/>
      <c r="T164" s="19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88" t="s">
        <v>122</v>
      </c>
      <c r="AU164" s="188" t="s">
        <v>81</v>
      </c>
      <c r="AV164" s="14" t="s">
        <v>81</v>
      </c>
      <c r="AW164" s="14" t="s">
        <v>31</v>
      </c>
      <c r="AX164" s="14" t="s">
        <v>79</v>
      </c>
      <c r="AY164" s="188" t="s">
        <v>113</v>
      </c>
    </row>
    <row r="165" s="2" customFormat="1" ht="16.5" customHeight="1">
      <c r="A165" s="36"/>
      <c r="B165" s="164"/>
      <c r="C165" s="165" t="s">
        <v>216</v>
      </c>
      <c r="D165" s="165" t="s">
        <v>116</v>
      </c>
      <c r="E165" s="166" t="s">
        <v>217</v>
      </c>
      <c r="F165" s="167" t="s">
        <v>218</v>
      </c>
      <c r="G165" s="168" t="s">
        <v>169</v>
      </c>
      <c r="H165" s="169">
        <v>2</v>
      </c>
      <c r="I165" s="170"/>
      <c r="J165" s="171">
        <f>ROUND(I165*H165,2)</f>
        <v>0</v>
      </c>
      <c r="K165" s="172"/>
      <c r="L165" s="37"/>
      <c r="M165" s="173" t="s">
        <v>1</v>
      </c>
      <c r="N165" s="174" t="s">
        <v>39</v>
      </c>
      <c r="O165" s="75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77" t="s">
        <v>170</v>
      </c>
      <c r="AT165" s="177" t="s">
        <v>116</v>
      </c>
      <c r="AU165" s="177" t="s">
        <v>81</v>
      </c>
      <c r="AY165" s="17" t="s">
        <v>113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7" t="s">
        <v>79</v>
      </c>
      <c r="BK165" s="178">
        <f>ROUND(I165*H165,2)</f>
        <v>0</v>
      </c>
      <c r="BL165" s="17" t="s">
        <v>170</v>
      </c>
      <c r="BM165" s="177" t="s">
        <v>219</v>
      </c>
    </row>
    <row r="166" s="2" customFormat="1" ht="24.15" customHeight="1">
      <c r="A166" s="36"/>
      <c r="B166" s="164"/>
      <c r="C166" s="165" t="s">
        <v>220</v>
      </c>
      <c r="D166" s="165" t="s">
        <v>116</v>
      </c>
      <c r="E166" s="166" t="s">
        <v>221</v>
      </c>
      <c r="F166" s="167" t="s">
        <v>222</v>
      </c>
      <c r="G166" s="168" t="s">
        <v>186</v>
      </c>
      <c r="H166" s="195"/>
      <c r="I166" s="170"/>
      <c r="J166" s="171">
        <f>ROUND(I166*H166,2)</f>
        <v>0</v>
      </c>
      <c r="K166" s="172"/>
      <c r="L166" s="37"/>
      <c r="M166" s="173" t="s">
        <v>1</v>
      </c>
      <c r="N166" s="174" t="s">
        <v>39</v>
      </c>
      <c r="O166" s="75"/>
      <c r="P166" s="175">
        <f>O166*H166</f>
        <v>0</v>
      </c>
      <c r="Q166" s="175">
        <v>0</v>
      </c>
      <c r="R166" s="175">
        <f>Q166*H166</f>
        <v>0</v>
      </c>
      <c r="S166" s="175">
        <v>0</v>
      </c>
      <c r="T166" s="17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77" t="s">
        <v>170</v>
      </c>
      <c r="AT166" s="177" t="s">
        <v>116</v>
      </c>
      <c r="AU166" s="177" t="s">
        <v>81</v>
      </c>
      <c r="AY166" s="17" t="s">
        <v>113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7" t="s">
        <v>79</v>
      </c>
      <c r="BK166" s="178">
        <f>ROUND(I166*H166,2)</f>
        <v>0</v>
      </c>
      <c r="BL166" s="17" t="s">
        <v>170</v>
      </c>
      <c r="BM166" s="177" t="s">
        <v>223</v>
      </c>
    </row>
    <row r="167" s="12" customFormat="1" ht="22.8" customHeight="1">
      <c r="A167" s="12"/>
      <c r="B167" s="151"/>
      <c r="C167" s="12"/>
      <c r="D167" s="152" t="s">
        <v>73</v>
      </c>
      <c r="E167" s="162" t="s">
        <v>224</v>
      </c>
      <c r="F167" s="162" t="s">
        <v>225</v>
      </c>
      <c r="G167" s="12"/>
      <c r="H167" s="12"/>
      <c r="I167" s="154"/>
      <c r="J167" s="163">
        <f>BK167</f>
        <v>0</v>
      </c>
      <c r="K167" s="12"/>
      <c r="L167" s="151"/>
      <c r="M167" s="156"/>
      <c r="N167" s="157"/>
      <c r="O167" s="157"/>
      <c r="P167" s="158">
        <f>SUM(P168:P170)</f>
        <v>0</v>
      </c>
      <c r="Q167" s="157"/>
      <c r="R167" s="158">
        <f>SUM(R168:R170)</f>
        <v>0.0082500000000000004</v>
      </c>
      <c r="S167" s="157"/>
      <c r="T167" s="159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2" t="s">
        <v>81</v>
      </c>
      <c r="AT167" s="160" t="s">
        <v>73</v>
      </c>
      <c r="AU167" s="160" t="s">
        <v>79</v>
      </c>
      <c r="AY167" s="152" t="s">
        <v>113</v>
      </c>
      <c r="BK167" s="161">
        <f>SUM(BK168:BK170)</f>
        <v>0</v>
      </c>
    </row>
    <row r="168" s="2" customFormat="1" ht="24.15" customHeight="1">
      <c r="A168" s="36"/>
      <c r="B168" s="164"/>
      <c r="C168" s="165" t="s">
        <v>7</v>
      </c>
      <c r="D168" s="165" t="s">
        <v>116</v>
      </c>
      <c r="E168" s="166" t="s">
        <v>226</v>
      </c>
      <c r="F168" s="167" t="s">
        <v>227</v>
      </c>
      <c r="G168" s="168" t="s">
        <v>119</v>
      </c>
      <c r="H168" s="169">
        <v>25</v>
      </c>
      <c r="I168" s="170"/>
      <c r="J168" s="171">
        <f>ROUND(I168*H168,2)</f>
        <v>0</v>
      </c>
      <c r="K168" s="172"/>
      <c r="L168" s="37"/>
      <c r="M168" s="173" t="s">
        <v>1</v>
      </c>
      <c r="N168" s="174" t="s">
        <v>39</v>
      </c>
      <c r="O168" s="75"/>
      <c r="P168" s="175">
        <f>O168*H168</f>
        <v>0</v>
      </c>
      <c r="Q168" s="175">
        <v>0.00033</v>
      </c>
      <c r="R168" s="175">
        <f>Q168*H168</f>
        <v>0.0082500000000000004</v>
      </c>
      <c r="S168" s="175">
        <v>0</v>
      </c>
      <c r="T168" s="17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7" t="s">
        <v>170</v>
      </c>
      <c r="AT168" s="177" t="s">
        <v>116</v>
      </c>
      <c r="AU168" s="177" t="s">
        <v>81</v>
      </c>
      <c r="AY168" s="17" t="s">
        <v>113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7" t="s">
        <v>79</v>
      </c>
      <c r="BK168" s="178">
        <f>ROUND(I168*H168,2)</f>
        <v>0</v>
      </c>
      <c r="BL168" s="17" t="s">
        <v>170</v>
      </c>
      <c r="BM168" s="177" t="s">
        <v>228</v>
      </c>
    </row>
    <row r="169" s="13" customFormat="1">
      <c r="A169" s="13"/>
      <c r="B169" s="179"/>
      <c r="C169" s="13"/>
      <c r="D169" s="180" t="s">
        <v>122</v>
      </c>
      <c r="E169" s="181" t="s">
        <v>1</v>
      </c>
      <c r="F169" s="182" t="s">
        <v>229</v>
      </c>
      <c r="G169" s="13"/>
      <c r="H169" s="181" t="s">
        <v>1</v>
      </c>
      <c r="I169" s="183"/>
      <c r="J169" s="13"/>
      <c r="K169" s="13"/>
      <c r="L169" s="179"/>
      <c r="M169" s="184"/>
      <c r="N169" s="185"/>
      <c r="O169" s="185"/>
      <c r="P169" s="185"/>
      <c r="Q169" s="185"/>
      <c r="R169" s="185"/>
      <c r="S169" s="185"/>
      <c r="T169" s="18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1" t="s">
        <v>122</v>
      </c>
      <c r="AU169" s="181" t="s">
        <v>81</v>
      </c>
      <c r="AV169" s="13" t="s">
        <v>79</v>
      </c>
      <c r="AW169" s="13" t="s">
        <v>31</v>
      </c>
      <c r="AX169" s="13" t="s">
        <v>74</v>
      </c>
      <c r="AY169" s="181" t="s">
        <v>113</v>
      </c>
    </row>
    <row r="170" s="14" customFormat="1">
      <c r="A170" s="14"/>
      <c r="B170" s="187"/>
      <c r="C170" s="14"/>
      <c r="D170" s="180" t="s">
        <v>122</v>
      </c>
      <c r="E170" s="188" t="s">
        <v>1</v>
      </c>
      <c r="F170" s="189" t="s">
        <v>230</v>
      </c>
      <c r="G170" s="14"/>
      <c r="H170" s="190">
        <v>25</v>
      </c>
      <c r="I170" s="191"/>
      <c r="J170" s="14"/>
      <c r="K170" s="14"/>
      <c r="L170" s="187"/>
      <c r="M170" s="207"/>
      <c r="N170" s="208"/>
      <c r="O170" s="208"/>
      <c r="P170" s="208"/>
      <c r="Q170" s="208"/>
      <c r="R170" s="208"/>
      <c r="S170" s="208"/>
      <c r="T170" s="20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88" t="s">
        <v>122</v>
      </c>
      <c r="AU170" s="188" t="s">
        <v>81</v>
      </c>
      <c r="AV170" s="14" t="s">
        <v>81</v>
      </c>
      <c r="AW170" s="14" t="s">
        <v>31</v>
      </c>
      <c r="AX170" s="14" t="s">
        <v>79</v>
      </c>
      <c r="AY170" s="188" t="s">
        <v>113</v>
      </c>
    </row>
    <row r="171" s="2" customFormat="1" ht="6.96" customHeight="1">
      <c r="A171" s="36"/>
      <c r="B171" s="58"/>
      <c r="C171" s="59"/>
      <c r="D171" s="59"/>
      <c r="E171" s="59"/>
      <c r="F171" s="59"/>
      <c r="G171" s="59"/>
      <c r="H171" s="59"/>
      <c r="I171" s="59"/>
      <c r="J171" s="59"/>
      <c r="K171" s="59"/>
      <c r="L171" s="37"/>
      <c r="M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</row>
  </sheetData>
  <autoFilter ref="C121:K170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 Puhačová</dc:creator>
  <cp:lastModifiedBy>Marie Puhačová</cp:lastModifiedBy>
  <dcterms:created xsi:type="dcterms:W3CDTF">2024-11-08T18:19:40Z</dcterms:created>
  <dcterms:modified xsi:type="dcterms:W3CDTF">2024-11-08T18:19:41Z</dcterms:modified>
</cp:coreProperties>
</file>