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37708\Desktop\Veřejné zakázky\2025\F parkoviště\VZ\"/>
    </mc:Choice>
  </mc:AlternateContent>
  <xr:revisionPtr revIDLastSave="0" documentId="13_ncr:1_{2BF3D4F2-BC59-495C-8CF5-B6D45C75447B}" xr6:coauthVersionLast="36" xr6:coauthVersionMax="36" xr10:uidLastSave="{00000000-0000-0000-0000-000000000000}"/>
  <bookViews>
    <workbookView xWindow="0" yWindow="0" windowWidth="23040" windowHeight="8490" xr2:uid="{422EC1DC-2961-415F-B76B-E0F69B1DA1D0}"/>
  </bookViews>
  <sheets>
    <sheet name="2503040001 - Oprava zpevn..." sheetId="2" r:id="rId1"/>
  </sheets>
  <externalReferences>
    <externalReference r:id="rId2"/>
  </externalReferences>
  <definedNames>
    <definedName name="_xlnm._FilterDatabase" localSheetId="0" hidden="1">'2503040001 - Oprava zpevn...'!$C$118:$K$147</definedName>
    <definedName name="_xlnm.Print_Titles" localSheetId="0">'2503040001 - Oprava zpevn...'!$118:$118</definedName>
    <definedName name="_xlnm.Print_Area" localSheetId="0">'2503040001 - Oprava zpevn...'!$C$4:$J$76,'2503040001 - Oprava zpevn...'!$C$82:$J$102,'2503040001 - Oprava zpevn...'!$C$108:$J$147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K147" i="2" l="1"/>
  <c r="BI147" i="2"/>
  <c r="BH147" i="2"/>
  <c r="BG147" i="2"/>
  <c r="BF147" i="2"/>
  <c r="T147" i="2"/>
  <c r="R147" i="2"/>
  <c r="R146" i="2" s="1"/>
  <c r="P147" i="2"/>
  <c r="P146" i="2" s="1"/>
  <c r="J147" i="2"/>
  <c r="BE147" i="2" s="1"/>
  <c r="BK146" i="2"/>
  <c r="T146" i="2"/>
  <c r="J146" i="2"/>
  <c r="BK145" i="2"/>
  <c r="BI145" i="2"/>
  <c r="BH145" i="2"/>
  <c r="BG145" i="2"/>
  <c r="BF145" i="2"/>
  <c r="BE145" i="2"/>
  <c r="T145" i="2"/>
  <c r="R145" i="2"/>
  <c r="P145" i="2"/>
  <c r="J145" i="2"/>
  <c r="BK144" i="2"/>
  <c r="BI144" i="2"/>
  <c r="BH144" i="2"/>
  <c r="BG144" i="2"/>
  <c r="BF144" i="2"/>
  <c r="T144" i="2"/>
  <c r="R144" i="2"/>
  <c r="P144" i="2"/>
  <c r="J144" i="2"/>
  <c r="BE144" i="2" s="1"/>
  <c r="BK142" i="2"/>
  <c r="BI142" i="2"/>
  <c r="BH142" i="2"/>
  <c r="BG142" i="2"/>
  <c r="BF142" i="2"/>
  <c r="T142" i="2"/>
  <c r="R142" i="2"/>
  <c r="P142" i="2"/>
  <c r="J142" i="2"/>
  <c r="BE142" i="2" s="1"/>
  <c r="BK141" i="2"/>
  <c r="BK140" i="2" s="1"/>
  <c r="J140" i="2" s="1"/>
  <c r="J100" i="2" s="1"/>
  <c r="BI141" i="2"/>
  <c r="BH141" i="2"/>
  <c r="BG141" i="2"/>
  <c r="BF141" i="2"/>
  <c r="BE141" i="2"/>
  <c r="T141" i="2"/>
  <c r="T140" i="2" s="1"/>
  <c r="R141" i="2"/>
  <c r="P141" i="2"/>
  <c r="P140" i="2" s="1"/>
  <c r="J141" i="2"/>
  <c r="R140" i="2"/>
  <c r="BK139" i="2"/>
  <c r="BI139" i="2"/>
  <c r="BH139" i="2"/>
  <c r="BG139" i="2"/>
  <c r="BF139" i="2"/>
  <c r="T139" i="2"/>
  <c r="R139" i="2"/>
  <c r="P139" i="2"/>
  <c r="P138" i="2" s="1"/>
  <c r="J139" i="2"/>
  <c r="BE139" i="2" s="1"/>
  <c r="BK138" i="2"/>
  <c r="T138" i="2"/>
  <c r="R138" i="2"/>
  <c r="J138" i="2"/>
  <c r="J99" i="2" s="1"/>
  <c r="BK137" i="2"/>
  <c r="BI137" i="2"/>
  <c r="BH137" i="2"/>
  <c r="BG137" i="2"/>
  <c r="BF137" i="2"/>
  <c r="BE137" i="2"/>
  <c r="T137" i="2"/>
  <c r="T134" i="2" s="1"/>
  <c r="R137" i="2"/>
  <c r="P137" i="2"/>
  <c r="J137" i="2"/>
  <c r="BK135" i="2"/>
  <c r="BI135" i="2"/>
  <c r="BH135" i="2"/>
  <c r="BG135" i="2"/>
  <c r="BF135" i="2"/>
  <c r="T135" i="2"/>
  <c r="R135" i="2"/>
  <c r="R134" i="2" s="1"/>
  <c r="P135" i="2"/>
  <c r="P134" i="2" s="1"/>
  <c r="J135" i="2"/>
  <c r="BE135" i="2" s="1"/>
  <c r="BK131" i="2"/>
  <c r="BI131" i="2"/>
  <c r="BH131" i="2"/>
  <c r="BG131" i="2"/>
  <c r="BF131" i="2"/>
  <c r="BE131" i="2"/>
  <c r="T131" i="2"/>
  <c r="R131" i="2"/>
  <c r="P131" i="2"/>
  <c r="J131" i="2"/>
  <c r="BK130" i="2"/>
  <c r="BK129" i="2" s="1"/>
  <c r="J129" i="2" s="1"/>
  <c r="J97" i="2" s="1"/>
  <c r="BI130" i="2"/>
  <c r="BH130" i="2"/>
  <c r="BG130" i="2"/>
  <c r="BF130" i="2"/>
  <c r="T130" i="2"/>
  <c r="T129" i="2" s="1"/>
  <c r="R130" i="2"/>
  <c r="R129" i="2" s="1"/>
  <c r="P130" i="2"/>
  <c r="J130" i="2"/>
  <c r="BE130" i="2" s="1"/>
  <c r="P129" i="2"/>
  <c r="BK125" i="2"/>
  <c r="BI125" i="2"/>
  <c r="BH125" i="2"/>
  <c r="BG125" i="2"/>
  <c r="BF125" i="2"/>
  <c r="T125" i="2"/>
  <c r="R125" i="2"/>
  <c r="P125" i="2"/>
  <c r="J125" i="2"/>
  <c r="BE125" i="2" s="1"/>
  <c r="BK122" i="2"/>
  <c r="BI122" i="2"/>
  <c r="BH122" i="2"/>
  <c r="BG122" i="2"/>
  <c r="BF122" i="2"/>
  <c r="T122" i="2"/>
  <c r="T121" i="2" s="1"/>
  <c r="T120" i="2" s="1"/>
  <c r="T119" i="2" s="1"/>
  <c r="R122" i="2"/>
  <c r="R121" i="2" s="1"/>
  <c r="P122" i="2"/>
  <c r="P121" i="2" s="1"/>
  <c r="J122" i="2"/>
  <c r="BE122" i="2" s="1"/>
  <c r="F113" i="2"/>
  <c r="E111" i="2"/>
  <c r="J101" i="2"/>
  <c r="F87" i="2"/>
  <c r="E85" i="2"/>
  <c r="J35" i="2"/>
  <c r="J34" i="2"/>
  <c r="J33" i="2"/>
  <c r="J22" i="2"/>
  <c r="E22" i="2"/>
  <c r="J90" i="2" s="1"/>
  <c r="J21" i="2"/>
  <c r="J19" i="2"/>
  <c r="E19" i="2"/>
  <c r="J115" i="2" s="1"/>
  <c r="J18" i="2"/>
  <c r="J16" i="2"/>
  <c r="E16" i="2"/>
  <c r="F90" i="2" s="1"/>
  <c r="J15" i="2"/>
  <c r="J13" i="2"/>
  <c r="E13" i="2"/>
  <c r="F115" i="2" s="1"/>
  <c r="J12" i="2"/>
  <c r="J10" i="2"/>
  <c r="J113" i="2" s="1"/>
  <c r="F34" i="2" l="1"/>
  <c r="BK121" i="2"/>
  <c r="BK120" i="2" s="1"/>
  <c r="F32" i="2"/>
  <c r="F35" i="2"/>
  <c r="BK134" i="2"/>
  <c r="J134" i="2" s="1"/>
  <c r="J98" i="2" s="1"/>
  <c r="F33" i="2"/>
  <c r="J87" i="2"/>
  <c r="J89" i="2"/>
  <c r="F31" i="2"/>
  <c r="R120" i="2"/>
  <c r="R119" i="2" s="1"/>
  <c r="J31" i="2"/>
  <c r="P120" i="2"/>
  <c r="P119" i="2" s="1"/>
  <c r="J32" i="2"/>
  <c r="F116" i="2"/>
  <c r="F89" i="2"/>
  <c r="J116" i="2"/>
  <c r="J121" i="2" l="1"/>
  <c r="J96" i="2" s="1"/>
  <c r="J120" i="2"/>
  <c r="J95" i="2" s="1"/>
  <c r="BK119" i="2"/>
  <c r="J119" i="2" s="1"/>
  <c r="J94" i="2" l="1"/>
  <c r="J28" i="2"/>
  <c r="J37" i="2" s="1"/>
</calcChain>
</file>

<file path=xl/sharedStrings.xml><?xml version="1.0" encoding="utf-8"?>
<sst xmlns="http://schemas.openxmlformats.org/spreadsheetml/2006/main" count="400" uniqueCount="142">
  <si>
    <t/>
  </si>
  <si>
    <t>False</t>
  </si>
  <si>
    <t>{3f14f21a-825a-469c-b3c0-6856a9bd19d2}</t>
  </si>
  <si>
    <t>&gt;&gt;  skryté sloupce  &lt;&lt;</t>
  </si>
  <si>
    <t>12</t>
  </si>
  <si>
    <t>v ---  níže se nacházejí doplnkové a pomocné údaje k sestavám  --- v</t>
  </si>
  <si>
    <t>Stavba:</t>
  </si>
  <si>
    <t>Oprava zpevněné plochy slinice dlažba do betonu</t>
  </si>
  <si>
    <t>KSO:</t>
  </si>
  <si>
    <t>CC-CZ:</t>
  </si>
  <si>
    <t>Místo:</t>
  </si>
  <si>
    <t xml:space="preserve"> </t>
  </si>
  <si>
    <t>Datum:</t>
  </si>
  <si>
    <t>Zadavatel:</t>
  </si>
  <si>
    <t>IČ:</t>
  </si>
  <si>
    <t>DIČ:</t>
  </si>
  <si>
    <t>Zhotovitel: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</si>
  <si>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</si>
  <si>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</si>
  <si>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</si>
  <si>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</si>
  <si>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</si>
  <si>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</si>
  <si>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</si>
  <si>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</si>
  <si>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</si>
  <si>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</si>
  <si>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</si>
  <si>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</si>
  <si>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</si>
  <si>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</si>
  <si>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</si>
  <si>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</si>
  <si>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</si>
  <si>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</si>
  <si>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</si>
  <si>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</si>
  <si>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</si>
  <si>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</si>
  <si>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</si>
  <si>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Kód</t>
  </si>
  <si>
    <t>Popis</t>
  </si>
  <si>
    <t>Typ</t>
  </si>
  <si>
    <t>D</t>
  </si>
  <si>
    <t>0</t>
  </si>
  <si>
    <t>1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</si>
  <si>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</si>
  <si>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</si>
  <si>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</si>
  <si>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</si>
  <si>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</si>
  <si>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</si>
  <si>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</si>
  <si>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</si>
  <si>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</si>
  <si>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4 - Vodorovné konstrukce</t>
  </si>
  <si>
    <t xml:space="preserve">    5 - Komunikace pozemní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</si>
  <si>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</si>
  <si>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</si>
  <si>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</si>
  <si>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</si>
  <si>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</si>
  <si>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</si>
  <si>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</si>
  <si>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</si>
  <si>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</si>
  <si>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</si>
  <si>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</si>
  <si>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</si>
  <si>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</si>
  <si>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</si>
  <si>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</si>
  <si>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</si>
  <si>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</si>
  <si>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</si>
  <si>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</si>
  <si>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</si>
  <si>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</si>
  <si>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113106183</t>
  </si>
  <si>
    <t>Rozebrání dlažeb vozovek z velkých kostek s ložem z kameniva strojně pl do 50 m2</t>
  </si>
  <si>
    <t>m2</t>
  </si>
  <si>
    <t>4</t>
  </si>
  <si>
    <t>598723386</t>
  </si>
  <si>
    <t>VV</t>
  </si>
  <si>
    <t>7*10</t>
  </si>
  <si>
    <t>Součet</t>
  </si>
  <si>
    <t>3</t>
  </si>
  <si>
    <t>113107164</t>
  </si>
  <si>
    <t>Odstranění podkladu z kameniva drceného tl přes 300 do 400 mm strojně pl přes 50 do 200 m2</t>
  </si>
  <si>
    <t>-1362402952</t>
  </si>
  <si>
    <t>" vrstva 400 mm</t>
  </si>
  <si>
    <t>Vodorovné konstrukce</t>
  </si>
  <si>
    <t>14</t>
  </si>
  <si>
    <t>451317777</t>
  </si>
  <si>
    <t>Podklad nebo lože pod dlažbu vodorovný nebo do sklonu 1:5 z betonu prostého tl přes 50 do 100 mm</t>
  </si>
  <si>
    <t>1828369270</t>
  </si>
  <si>
    <t>15</t>
  </si>
  <si>
    <t>451319777</t>
  </si>
  <si>
    <t>Příplatek ZKD 10 mm tl u podkladu nebo lože pod dlažbu z betonu</t>
  </si>
  <si>
    <t>1284759505</t>
  </si>
  <si>
    <t>5*70</t>
  </si>
  <si>
    <t>5</t>
  </si>
  <si>
    <t>Komunikace pozemní</t>
  </si>
  <si>
    <t>11</t>
  </si>
  <si>
    <t>564871111</t>
  </si>
  <si>
    <t>Podklad ze štěrkodrtě ŠD plochy přes 100 m2 tl 250 mm</t>
  </si>
  <si>
    <t>-251564902</t>
  </si>
  <si>
    <t>591241111</t>
  </si>
  <si>
    <t>Kladení dlažby z kostek drobných z kamene na MC tl 50 mm</t>
  </si>
  <si>
    <t>1226900443</t>
  </si>
  <si>
    <t>9</t>
  </si>
  <si>
    <t>Ostatní konstrukce a práce, bourání</t>
  </si>
  <si>
    <t>16</t>
  </si>
  <si>
    <t>979071111</t>
  </si>
  <si>
    <t>Očištění dlažebních kostek velkých s původním spárováním kamenivem těženým</t>
  </si>
  <si>
    <t>430007358</t>
  </si>
  <si>
    <t>997</t>
  </si>
  <si>
    <t>Doprava suti a vybouraných hmot</t>
  </si>
  <si>
    <t>18</t>
  </si>
  <si>
    <t>997013501</t>
  </si>
  <si>
    <t>Odvoz suti a vybouraných hmot na skládku nebo meziskládku do 1 km se složením</t>
  </si>
  <si>
    <t>t</t>
  </si>
  <si>
    <t>-1309853099</t>
  </si>
  <si>
    <t>19</t>
  </si>
  <si>
    <t>997013509</t>
  </si>
  <si>
    <t>Příplatek k odvozu suti a vybouraných hmot na skládku ZKD 1 km přes 1 km</t>
  </si>
  <si>
    <t>-1017490426</t>
  </si>
  <si>
    <t>41*10</t>
  </si>
  <si>
    <t>8</t>
  </si>
  <si>
    <t>997221611</t>
  </si>
  <si>
    <t>Nakládání suti na dopravní prostředky pro vodorovnou dopravu</t>
  </si>
  <si>
    <t>1685659574</t>
  </si>
  <si>
    <t>10</t>
  </si>
  <si>
    <t>997221655</t>
  </si>
  <si>
    <t>Poplatek za uložení na skládce (skládkovné) zeminy a kamení kód odpadu 17 05 04</t>
  </si>
  <si>
    <t>-1259659964</t>
  </si>
  <si>
    <t>998</t>
  </si>
  <si>
    <t>Přesun hmot</t>
  </si>
  <si>
    <t>17</t>
  </si>
  <si>
    <t>998223011</t>
  </si>
  <si>
    <t>Přesun hmot pro pozemní komunikace s krytem dlážděným</t>
  </si>
  <si>
    <t>-243408495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</si>
</sst>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24" x14ac:knownFonts="1">
    <font>
      <sz val="8"/>
      <name val="Arial CE"/>
      <family val="2"/>
    </font>
    <font>
      <sz val="8"/>
      <color rgb="FF3366FF"/>
      <name val="Arial CE"/>
    </font>
    <font>
      <b/>
      <sz val="14"/>
      <name val="Arial CE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0"/>
      <name val="Arial CE"/>
    </font>
    <font>
      <b/>
      <sz val="12"/>
      <name val="Arial CE"/>
    </font>
    <font>
      <b/>
      <sz val="10"/>
      <color rgb="FF46464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960000"/>
      <name val="Arial CE"/>
    </font>
    <font>
      <b/>
      <sz val="8"/>
      <name val="Arial CE"/>
    </font>
    <font>
      <sz val="8"/>
      <color rgb="FF003366"/>
      <name val="Arial CE"/>
    </font>
    <font>
      <sz val="8"/>
      <color rgb="FF505050"/>
      <name val="Arial CE"/>
    </font>
    <font>
      <sz val="7"/>
      <color rgb="FF969696"/>
      <name val="Arial CE"/>
    </font>
    <font>
      <sz val="8"/>
      <color rgb="FFFF0000"/>
      <name val="Arial CE"/>
    </font>
    <font>
      <sz val="8"/>
      <color rgb="FF800080"/>
      <name val="Arial CE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D2D2D2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Protection="1"/>
    <xf numFmtId="0" fontId="13" fillId="0" borderId="0" xfId="0" applyFont="1" applyAlignment="1">
      <alignment horizontal="left" vertical="center"/>
    </xf>
    <xf numFmtId="165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left" vertical="center"/>
    </xf>
    <xf numFmtId="4" fontId="12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0" fillId="3" borderId="0" xfId="0" applyFont="1" applyFill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center" vertical="center"/>
    </xf>
    <xf numFmtId="4" fontId="7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20" xfId="0" applyFont="1" applyBorder="1" applyAlignment="1">
      <alignment horizontal="left" vertical="center"/>
    </xf>
    <xf numFmtId="0" fontId="15" fillId="0" borderId="20" xfId="0" applyFont="1" applyBorder="1" applyAlignment="1">
      <alignment vertical="center"/>
    </xf>
    <xf numFmtId="4" fontId="15" fillId="0" borderId="20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20" xfId="0" applyFont="1" applyBorder="1" applyAlignment="1">
      <alignment horizontal="left" vertical="center"/>
    </xf>
    <xf numFmtId="0" fontId="16" fillId="0" borderId="20" xfId="0" applyFont="1" applyBorder="1" applyAlignment="1">
      <alignment vertical="center"/>
    </xf>
    <xf numFmtId="4" fontId="16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12" fillId="0" borderId="0" xfId="0" applyNumberFormat="1" applyFont="1" applyAlignment="1"/>
    <xf numFmtId="166" fontId="17" fillId="0" borderId="12" xfId="0" applyNumberFormat="1" applyFont="1" applyBorder="1" applyAlignment="1"/>
    <xf numFmtId="166" fontId="17" fillId="0" borderId="13" xfId="0" applyNumberFormat="1" applyFont="1" applyBorder="1" applyAlignment="1"/>
    <xf numFmtId="4" fontId="18" fillId="0" borderId="0" xfId="0" applyNumberFormat="1" applyFont="1" applyAlignment="1">
      <alignment vertical="center"/>
    </xf>
    <xf numFmtId="0" fontId="19" fillId="0" borderId="0" xfId="0" applyFont="1" applyAlignment="1"/>
    <xf numFmtId="0" fontId="19" fillId="0" borderId="3" xfId="0" applyFont="1" applyBorder="1" applyAlignment="1"/>
    <xf numFmtId="0" fontId="19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4" fontId="15" fillId="0" borderId="0" xfId="0" applyNumberFormat="1" applyFont="1" applyAlignment="1"/>
    <xf numFmtId="0" fontId="19" fillId="0" borderId="14" xfId="0" applyFont="1" applyBorder="1" applyAlignment="1"/>
    <xf numFmtId="0" fontId="19" fillId="0" borderId="0" xfId="0" applyFont="1" applyBorder="1" applyAlignment="1"/>
    <xf numFmtId="166" fontId="19" fillId="0" borderId="0" xfId="0" applyNumberFormat="1" applyFont="1" applyBorder="1" applyAlignment="1"/>
    <xf numFmtId="166" fontId="19" fillId="0" borderId="15" xfId="0" applyNumberFormat="1" applyFont="1" applyBorder="1" applyAlignment="1"/>
    <xf numFmtId="0" fontId="19" fillId="0" borderId="0" xfId="0" applyFont="1" applyAlignment="1">
      <alignment horizontal="center"/>
    </xf>
    <xf numFmtId="4" fontId="19" fillId="0" borderId="0" xfId="0" applyNumberFormat="1" applyFont="1" applyAlignment="1">
      <alignment vertical="center"/>
    </xf>
    <xf numFmtId="0" fontId="16" fillId="0" borderId="0" xfId="0" applyFont="1" applyAlignment="1">
      <alignment horizontal="left"/>
    </xf>
    <xf numFmtId="4" fontId="16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49" fontId="10" fillId="0" borderId="22" xfId="0" applyNumberFormat="1" applyFont="1" applyBorder="1" applyAlignment="1" applyProtection="1">
      <alignment horizontal="left" vertical="center" wrapText="1"/>
      <protection locked="0"/>
    </xf>
    <xf numFmtId="0" fontId="10" fillId="0" borderId="22" xfId="0" applyFont="1" applyBorder="1" applyAlignment="1" applyProtection="1">
      <alignment horizontal="left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167" fontId="10" fillId="0" borderId="22" xfId="0" applyNumberFormat="1" applyFont="1" applyBorder="1" applyAlignment="1" applyProtection="1">
      <alignment vertical="center"/>
      <protection locked="0"/>
    </xf>
    <xf numFmtId="4" fontId="10" fillId="4" borderId="22" xfId="0" applyNumberFormat="1" applyFont="1" applyFill="1" applyBorder="1" applyAlignment="1" applyProtection="1">
      <alignment vertical="center"/>
      <protection locked="0"/>
    </xf>
    <xf numFmtId="4" fontId="10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1" fillId="0" borderId="14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166" fontId="11" fillId="0" borderId="0" xfId="0" applyNumberFormat="1" applyFont="1" applyBorder="1" applyAlignment="1">
      <alignment vertical="center"/>
    </xf>
    <xf numFmtId="166" fontId="11" fillId="0" borderId="15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167" fontId="20" fillId="0" borderId="0" xfId="0" applyNumberFormat="1" applyFont="1" applyAlignment="1">
      <alignment vertical="center"/>
    </xf>
    <xf numFmtId="0" fontId="20" fillId="0" borderId="14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167" fontId="22" fillId="0" borderId="0" xfId="0" applyNumberFormat="1" applyFont="1" applyAlignment="1">
      <alignment vertical="center"/>
    </xf>
    <xf numFmtId="0" fontId="22" fillId="0" borderId="14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15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3" fillId="0" borderId="14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center" vertical="center"/>
    </xf>
    <xf numFmtId="166" fontId="11" fillId="0" borderId="20" xfId="0" applyNumberFormat="1" applyFont="1" applyBorder="1" applyAlignment="1">
      <alignment vertical="center"/>
    </xf>
    <xf numFmtId="166" fontId="11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5</xdr:row>
      <xdr:rowOff>15875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E16539-E7D8-4952-B718-FC24A6248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6535" y="678180"/>
          <a:ext cx="1186815" cy="412115"/>
        </a:xfrm>
        <a:prstGeom prst="rect">
          <a:avLst/>
        </a:prstGeom>
      </xdr:spPr>
    </xdr:pic>
    <xdr:clientData/>
  </xdr:twoCellAnchor>
  <xdr:twoCellAnchor>
    <xdr:from>
      <xdr:col>8</xdr:col>
      <xdr:colOff>843915</xdr:colOff>
      <xdr:row>81</xdr:row>
      <xdr:rowOff>0</xdr:rowOff>
    </xdr:from>
    <xdr:to>
      <xdr:col>9</xdr:col>
      <xdr:colOff>1215390</xdr:colOff>
      <xdr:row>83</xdr:row>
      <xdr:rowOff>15875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BAE16D-E98F-4C2A-9D83-2F52E9F9A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6535" y="12260580"/>
          <a:ext cx="1186815" cy="412115"/>
        </a:xfrm>
        <a:prstGeom prst="rect">
          <a:avLst/>
        </a:prstGeom>
      </xdr:spPr>
    </xdr:pic>
    <xdr:clientData/>
  </xdr:twoCellAnchor>
  <xdr:twoCellAnchor>
    <xdr:from>
      <xdr:col>8</xdr:col>
      <xdr:colOff>843915</xdr:colOff>
      <xdr:row>107</xdr:row>
      <xdr:rowOff>0</xdr:rowOff>
    </xdr:from>
    <xdr:to>
      <xdr:col>9</xdr:col>
      <xdr:colOff>1215390</xdr:colOff>
      <xdr:row>109</xdr:row>
      <xdr:rowOff>15875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9C3632A-344E-439E-BD5B-6244FA58A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6535" y="17282160"/>
          <a:ext cx="1186815" cy="412115"/>
        </a:xfrm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B26F1900-C131-4DDD-96D8-180BD45C6F69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&#345;&#237;loha%20&#269;.3%20-%20V&#253;kaz_v&#253;m&#283;r%20oprava%20komunika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 stavby"/>
      <sheetName val="2503040001 - Oprava zpevn..."/>
    </sheetNames>
    <sheetDataSet>
      <sheetData sheetId="0">
        <row r="8">
          <cell r="AN8" t="str">
            <v>4. 3. 2025</v>
          </cell>
        </row>
        <row r="10">
          <cell r="AN10" t="str">
            <v/>
          </cell>
        </row>
        <row r="11">
          <cell r="E11" t="str">
            <v xml:space="preserve"> </v>
          </cell>
          <cell r="AN11" t="str">
            <v/>
          </cell>
        </row>
        <row r="13">
          <cell r="AN13" t="str">
            <v/>
          </cell>
        </row>
        <row r="14">
          <cell r="E14" t="str">
            <v xml:space="preserve"> </v>
          </cell>
          <cell r="AN14" t="str">
            <v/>
          </cell>
        </row>
        <row r="16">
          <cell r="AN16" t="str">
            <v/>
          </cell>
        </row>
        <row r="17">
          <cell r="E17" t="str">
            <v xml:space="preserve"> </v>
          </cell>
          <cell r="AN17" t="str">
            <v/>
          </cell>
        </row>
        <row r="19">
          <cell r="AN19" t="str">
            <v/>
          </cell>
        </row>
        <row r="20">
          <cell r="E20" t="str">
            <v xml:space="preserve"> </v>
          </cell>
          <cell r="AN20" t="str">
            <v/>
          </cell>
        </row>
      </sheetData>
      <sheetData sheetId="1">
        <row r="28">
          <cell r="J2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8F5E0-5458-4959-A11F-CE9B72AC2C20}">
  <sheetPr>
    <pageSetUpPr fitToPage="1"/>
  </sheetPr>
  <dimension ref="A1:BM148"/>
  <sheetViews>
    <sheetView showGridLines="0" tabSelected="1" topLeftCell="A101" workbookViewId="0">
      <selection activeCell="W124" sqref="W124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</cols>
  <sheetData>
    <row r="1" spans="1:46" x14ac:dyDescent="0.2">
      <c r="A1" s="29"/>
    </row>
    <row r="2" spans="1:46" ht="36.950000000000003" customHeight="1" x14ac:dyDescent="0.2">
      <c r="L2" s="134" t="s">
        <v>3</v>
      </c>
      <c r="M2" s="135"/>
      <c r="N2" s="135"/>
      <c r="O2" s="135"/>
      <c r="P2" s="135"/>
      <c r="Q2" s="135"/>
      <c r="R2" s="135"/>
      <c r="S2" s="135"/>
      <c r="T2" s="135"/>
      <c r="U2" s="135"/>
      <c r="V2" s="135"/>
      <c r="AT2" s="1" t="s">
        <v>2</v>
      </c>
    </row>
    <row r="3" spans="1:46" ht="6.95" customHeight="1" x14ac:dyDescent="0.2">
      <c r="B3" s="2"/>
      <c r="C3" s="3"/>
      <c r="D3" s="3"/>
      <c r="E3" s="3"/>
      <c r="F3" s="3"/>
      <c r="G3" s="3"/>
      <c r="H3" s="3"/>
      <c r="I3" s="3"/>
      <c r="J3" s="3"/>
      <c r="K3" s="3"/>
      <c r="L3" s="4"/>
      <c r="AT3" s="1" t="s">
        <v>46</v>
      </c>
    </row>
    <row r="4" spans="1:46" ht="24.95" customHeight="1" x14ac:dyDescent="0.2">
      <c r="B4" s="4"/>
      <c r="D4" s="5" t="s">
        <v>47</v>
      </c>
      <c r="L4" s="4"/>
      <c r="M4" s="30" t="s">
        <v>5</v>
      </c>
      <c r="AT4" s="1" t="s">
        <v>1</v>
      </c>
    </row>
    <row r="5" spans="1:46" ht="6.95" customHeight="1" x14ac:dyDescent="0.2">
      <c r="B5" s="4"/>
      <c r="L5" s="4"/>
    </row>
    <row r="6" spans="1:46" s="11" customFormat="1" ht="12" customHeight="1" x14ac:dyDescent="0.2">
      <c r="A6" s="8"/>
      <c r="B6" s="9"/>
      <c r="C6" s="8"/>
      <c r="D6" s="6" t="s">
        <v>6</v>
      </c>
      <c r="E6" s="8"/>
      <c r="F6" s="8"/>
      <c r="G6" s="8"/>
      <c r="H6" s="8"/>
      <c r="I6" s="8"/>
      <c r="J6" s="8"/>
      <c r="K6" s="8"/>
      <c r="L6" s="12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46" s="11" customFormat="1" ht="16.5" customHeight="1" x14ac:dyDescent="0.2">
      <c r="A7" s="8"/>
      <c r="B7" s="9"/>
      <c r="C7" s="8"/>
      <c r="D7" s="8"/>
      <c r="E7" s="132" t="s">
        <v>7</v>
      </c>
      <c r="F7" s="133"/>
      <c r="G7" s="133"/>
      <c r="H7" s="133"/>
      <c r="I7" s="8"/>
      <c r="J7" s="8"/>
      <c r="K7" s="8"/>
      <c r="L7" s="12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46" s="11" customFormat="1" x14ac:dyDescent="0.2">
      <c r="A8" s="8"/>
      <c r="B8" s="9"/>
      <c r="C8" s="8"/>
      <c r="D8" s="8"/>
      <c r="E8" s="8"/>
      <c r="F8" s="8"/>
      <c r="G8" s="8"/>
      <c r="H8" s="8"/>
      <c r="I8" s="8"/>
      <c r="J8" s="8"/>
      <c r="K8" s="8"/>
      <c r="L8" s="12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46" s="11" customFormat="1" ht="12" customHeight="1" x14ac:dyDescent="0.2">
      <c r="A9" s="8"/>
      <c r="B9" s="9"/>
      <c r="C9" s="8"/>
      <c r="D9" s="6" t="s">
        <v>8</v>
      </c>
      <c r="E9" s="8"/>
      <c r="F9" s="7" t="s">
        <v>0</v>
      </c>
      <c r="G9" s="8"/>
      <c r="H9" s="8"/>
      <c r="I9" s="6" t="s">
        <v>9</v>
      </c>
      <c r="J9" s="7" t="s">
        <v>0</v>
      </c>
      <c r="K9" s="8"/>
      <c r="L9" s="12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46" s="11" customFormat="1" ht="12" customHeight="1" x14ac:dyDescent="0.2">
      <c r="A10" s="8"/>
      <c r="B10" s="9"/>
      <c r="C10" s="8"/>
      <c r="D10" s="6" t="s">
        <v>10</v>
      </c>
      <c r="E10" s="8"/>
      <c r="F10" s="7" t="s">
        <v>11</v>
      </c>
      <c r="G10" s="8"/>
      <c r="H10" s="8"/>
      <c r="I10" s="6" t="s">
        <v>12</v>
      </c>
      <c r="J10" s="31" t="str">
        <f>'[1]Rekapitulace stavby'!AN8</f>
        <v>4. 3. 2025</v>
      </c>
      <c r="K10" s="8"/>
      <c r="L10" s="12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46" s="11" customFormat="1" ht="10.9" customHeight="1" x14ac:dyDescent="0.2">
      <c r="A11" s="8"/>
      <c r="B11" s="9"/>
      <c r="C11" s="8"/>
      <c r="D11" s="8"/>
      <c r="E11" s="8"/>
      <c r="F11" s="8"/>
      <c r="G11" s="8"/>
      <c r="H11" s="8"/>
      <c r="I11" s="8"/>
      <c r="J11" s="8"/>
      <c r="K11" s="8"/>
      <c r="L11" s="12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46" s="11" customFormat="1" ht="12" customHeight="1" x14ac:dyDescent="0.2">
      <c r="A12" s="8"/>
      <c r="B12" s="9"/>
      <c r="C12" s="8"/>
      <c r="D12" s="6" t="s">
        <v>13</v>
      </c>
      <c r="E12" s="8"/>
      <c r="F12" s="8"/>
      <c r="G12" s="8"/>
      <c r="H12" s="8"/>
      <c r="I12" s="6" t="s">
        <v>14</v>
      </c>
      <c r="J12" s="7" t="str">
        <f>IF('[1]Rekapitulace stavby'!AN10="","",'[1]Rekapitulace stavby'!AN10)</f>
        <v/>
      </c>
      <c r="K12" s="8"/>
      <c r="L12" s="12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46" s="11" customFormat="1" ht="18" customHeight="1" x14ac:dyDescent="0.2">
      <c r="A13" s="8"/>
      <c r="B13" s="9"/>
      <c r="C13" s="8"/>
      <c r="D13" s="8"/>
      <c r="E13" s="7" t="str">
        <f>IF('[1]Rekapitulace stavby'!E11="","",'[1]Rekapitulace stavby'!E11)</f>
        <v xml:space="preserve"> </v>
      </c>
      <c r="F13" s="8"/>
      <c r="G13" s="8"/>
      <c r="H13" s="8"/>
      <c r="I13" s="6" t="s">
        <v>15</v>
      </c>
      <c r="J13" s="7" t="str">
        <f>IF('[1]Rekapitulace stavby'!AN11="","",'[1]Rekapitulace stavby'!AN11)</f>
        <v/>
      </c>
      <c r="K13" s="8"/>
      <c r="L13" s="12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</row>
    <row r="14" spans="1:46" s="11" customFormat="1" ht="6.95" customHeight="1" x14ac:dyDescent="0.2">
      <c r="A14" s="8"/>
      <c r="B14" s="9"/>
      <c r="C14" s="8"/>
      <c r="D14" s="8"/>
      <c r="E14" s="8"/>
      <c r="F14" s="8"/>
      <c r="G14" s="8"/>
      <c r="H14" s="8"/>
      <c r="I14" s="8"/>
      <c r="J14" s="8"/>
      <c r="K14" s="8"/>
      <c r="L14" s="12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</row>
    <row r="15" spans="1:46" s="11" customFormat="1" ht="12" customHeight="1" x14ac:dyDescent="0.2">
      <c r="A15" s="8"/>
      <c r="B15" s="9"/>
      <c r="C15" s="8"/>
      <c r="D15" s="6" t="s">
        <v>16</v>
      </c>
      <c r="E15" s="8"/>
      <c r="F15" s="8"/>
      <c r="G15" s="8"/>
      <c r="H15" s="8"/>
      <c r="I15" s="6" t="s">
        <v>14</v>
      </c>
      <c r="J15" s="7" t="str">
        <f>'[1]Rekapitulace stavby'!AN13</f>
        <v/>
      </c>
      <c r="K15" s="8"/>
      <c r="L15" s="12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</row>
    <row r="16" spans="1:46" s="11" customFormat="1" ht="18" customHeight="1" x14ac:dyDescent="0.2">
      <c r="A16" s="8"/>
      <c r="B16" s="9"/>
      <c r="C16" s="8"/>
      <c r="D16" s="8"/>
      <c r="E16" s="136" t="str">
        <f>'[1]Rekapitulace stavby'!E14</f>
        <v xml:space="preserve"> </v>
      </c>
      <c r="F16" s="136"/>
      <c r="G16" s="136"/>
      <c r="H16" s="136"/>
      <c r="I16" s="6" t="s">
        <v>15</v>
      </c>
      <c r="J16" s="7" t="str">
        <f>'[1]Rekapitulace stavby'!AN14</f>
        <v/>
      </c>
      <c r="K16" s="8"/>
      <c r="L16" s="12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</row>
    <row r="17" spans="1:31" s="11" customFormat="1" ht="6.95" customHeight="1" x14ac:dyDescent="0.2">
      <c r="A17" s="8"/>
      <c r="B17" s="9"/>
      <c r="C17" s="8"/>
      <c r="D17" s="8"/>
      <c r="E17" s="8"/>
      <c r="F17" s="8"/>
      <c r="G17" s="8"/>
      <c r="H17" s="8"/>
      <c r="I17" s="8"/>
      <c r="J17" s="8"/>
      <c r="K17" s="8"/>
      <c r="L17" s="12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</row>
    <row r="18" spans="1:31" s="11" customFormat="1" ht="12" customHeight="1" x14ac:dyDescent="0.2">
      <c r="A18" s="8"/>
      <c r="B18" s="9"/>
      <c r="C18" s="8"/>
      <c r="D18" s="6" t="s">
        <v>17</v>
      </c>
      <c r="E18" s="8"/>
      <c r="F18" s="8"/>
      <c r="G18" s="8"/>
      <c r="H18" s="8"/>
      <c r="I18" s="6" t="s">
        <v>14</v>
      </c>
      <c r="J18" s="7" t="str">
        <f>IF('[1]Rekapitulace stavby'!AN16="","",'[1]Rekapitulace stavby'!AN16)</f>
        <v/>
      </c>
      <c r="K18" s="8"/>
      <c r="L18" s="12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s="11" customFormat="1" ht="18" customHeight="1" x14ac:dyDescent="0.2">
      <c r="A19" s="8"/>
      <c r="B19" s="9"/>
      <c r="C19" s="8"/>
      <c r="D19" s="8"/>
      <c r="E19" s="7" t="str">
        <f>IF('[1]Rekapitulace stavby'!E17="","",'[1]Rekapitulace stavby'!E17)</f>
        <v xml:space="preserve"> </v>
      </c>
      <c r="F19" s="8"/>
      <c r="G19" s="8"/>
      <c r="H19" s="8"/>
      <c r="I19" s="6" t="s">
        <v>15</v>
      </c>
      <c r="J19" s="7" t="str">
        <f>IF('[1]Rekapitulace stavby'!AN17="","",'[1]Rekapitulace stavby'!AN17)</f>
        <v/>
      </c>
      <c r="K19" s="8"/>
      <c r="L19" s="12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s="11" customFormat="1" ht="6.95" customHeight="1" x14ac:dyDescent="0.2">
      <c r="A20" s="8"/>
      <c r="B20" s="9"/>
      <c r="C20" s="8"/>
      <c r="D20" s="8"/>
      <c r="E20" s="8"/>
      <c r="F20" s="8"/>
      <c r="G20" s="8"/>
      <c r="H20" s="8"/>
      <c r="I20" s="8"/>
      <c r="J20" s="8"/>
      <c r="K20" s="8"/>
      <c r="L20" s="12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s="11" customFormat="1" ht="12" customHeight="1" x14ac:dyDescent="0.2">
      <c r="A21" s="8"/>
      <c r="B21" s="9"/>
      <c r="C21" s="8"/>
      <c r="D21" s="6" t="s">
        <v>19</v>
      </c>
      <c r="E21" s="8"/>
      <c r="F21" s="8"/>
      <c r="G21" s="8"/>
      <c r="H21" s="8"/>
      <c r="I21" s="6" t="s">
        <v>14</v>
      </c>
      <c r="J21" s="7" t="str">
        <f>IF('[1]Rekapitulace stavby'!AN19="","",'[1]Rekapitulace stavby'!AN19)</f>
        <v/>
      </c>
      <c r="K21" s="8"/>
      <c r="L21" s="12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s="11" customFormat="1" ht="18" customHeight="1" x14ac:dyDescent="0.2">
      <c r="A22" s="8"/>
      <c r="B22" s="9"/>
      <c r="C22" s="8"/>
      <c r="D22" s="8"/>
      <c r="E22" s="7" t="str">
        <f>IF('[1]Rekapitulace stavby'!E20="","",'[1]Rekapitulace stavby'!E20)</f>
        <v xml:space="preserve"> </v>
      </c>
      <c r="F22" s="8"/>
      <c r="G22" s="8"/>
      <c r="H22" s="8"/>
      <c r="I22" s="6" t="s">
        <v>15</v>
      </c>
      <c r="J22" s="7" t="str">
        <f>IF('[1]Rekapitulace stavby'!AN20="","",'[1]Rekapitulace stavby'!AN20)</f>
        <v/>
      </c>
      <c r="K22" s="8"/>
      <c r="L22" s="12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</row>
    <row r="23" spans="1:31" s="11" customFormat="1" ht="6.95" customHeight="1" x14ac:dyDescent="0.2">
      <c r="A23" s="8"/>
      <c r="B23" s="9"/>
      <c r="C23" s="8"/>
      <c r="D23" s="8"/>
      <c r="E23" s="8"/>
      <c r="F23" s="8"/>
      <c r="G23" s="8"/>
      <c r="H23" s="8"/>
      <c r="I23" s="8"/>
      <c r="J23" s="8"/>
      <c r="K23" s="8"/>
      <c r="L23" s="12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</row>
    <row r="24" spans="1:31" s="11" customFormat="1" ht="12" customHeight="1" x14ac:dyDescent="0.2">
      <c r="A24" s="8"/>
      <c r="B24" s="9"/>
      <c r="C24" s="8"/>
      <c r="D24" s="6" t="s">
        <v>20</v>
      </c>
      <c r="E24" s="8"/>
      <c r="F24" s="8"/>
      <c r="G24" s="8"/>
      <c r="H24" s="8"/>
      <c r="I24" s="8"/>
      <c r="J24" s="8"/>
      <c r="K24" s="8"/>
      <c r="L24" s="12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</row>
    <row r="25" spans="1:31" s="35" customFormat="1" ht="16.5" customHeight="1" x14ac:dyDescent="0.2">
      <c r="A25" s="32"/>
      <c r="B25" s="33"/>
      <c r="C25" s="32"/>
      <c r="D25" s="32"/>
      <c r="E25" s="137" t="s">
        <v>0</v>
      </c>
      <c r="F25" s="137"/>
      <c r="G25" s="137"/>
      <c r="H25" s="137"/>
      <c r="I25" s="32"/>
      <c r="J25" s="32"/>
      <c r="K25" s="32"/>
      <c r="L25" s="34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11" customFormat="1" ht="6.95" customHeight="1" x14ac:dyDescent="0.2">
      <c r="A26" s="8"/>
      <c r="B26" s="9"/>
      <c r="C26" s="8"/>
      <c r="D26" s="8"/>
      <c r="E26" s="8"/>
      <c r="F26" s="8"/>
      <c r="G26" s="8"/>
      <c r="H26" s="8"/>
      <c r="I26" s="8"/>
      <c r="J26" s="8"/>
      <c r="K26" s="8"/>
      <c r="L26" s="12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</row>
    <row r="27" spans="1:31" s="11" customFormat="1" ht="6.95" customHeight="1" x14ac:dyDescent="0.2">
      <c r="A27" s="8"/>
      <c r="B27" s="9"/>
      <c r="C27" s="8"/>
      <c r="D27" s="27"/>
      <c r="E27" s="27"/>
      <c r="F27" s="27"/>
      <c r="G27" s="27"/>
      <c r="H27" s="27"/>
      <c r="I27" s="27"/>
      <c r="J27" s="27"/>
      <c r="K27" s="27"/>
      <c r="L27" s="12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</row>
    <row r="28" spans="1:31" s="11" customFormat="1" ht="25.35" customHeight="1" x14ac:dyDescent="0.2">
      <c r="A28" s="8"/>
      <c r="B28" s="9"/>
      <c r="C28" s="8"/>
      <c r="D28" s="36" t="s">
        <v>21</v>
      </c>
      <c r="E28" s="8"/>
      <c r="F28" s="8"/>
      <c r="G28" s="8"/>
      <c r="H28" s="8"/>
      <c r="I28" s="8"/>
      <c r="J28" s="37">
        <f>ROUND(J119, 2)</f>
        <v>0</v>
      </c>
      <c r="K28" s="8"/>
      <c r="L28" s="12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</row>
    <row r="29" spans="1:31" s="11" customFormat="1" ht="6.95" customHeight="1" x14ac:dyDescent="0.2">
      <c r="A29" s="8"/>
      <c r="B29" s="9"/>
      <c r="C29" s="8"/>
      <c r="D29" s="27"/>
      <c r="E29" s="27"/>
      <c r="F29" s="27"/>
      <c r="G29" s="27"/>
      <c r="H29" s="27"/>
      <c r="I29" s="27"/>
      <c r="J29" s="27"/>
      <c r="K29" s="27"/>
      <c r="L29" s="12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</row>
    <row r="30" spans="1:31" s="11" customFormat="1" ht="14.45" customHeight="1" x14ac:dyDescent="0.2">
      <c r="A30" s="8"/>
      <c r="B30" s="9"/>
      <c r="C30" s="8"/>
      <c r="D30" s="8"/>
      <c r="E30" s="8"/>
      <c r="F30" s="38" t="s">
        <v>23</v>
      </c>
      <c r="G30" s="8"/>
      <c r="H30" s="8"/>
      <c r="I30" s="38" t="s">
        <v>22</v>
      </c>
      <c r="J30" s="38" t="s">
        <v>24</v>
      </c>
      <c r="K30" s="8"/>
      <c r="L30" s="12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</row>
    <row r="31" spans="1:31" s="11" customFormat="1" ht="14.45" customHeight="1" x14ac:dyDescent="0.2">
      <c r="A31" s="8"/>
      <c r="B31" s="9"/>
      <c r="C31" s="8"/>
      <c r="D31" s="39" t="s">
        <v>25</v>
      </c>
      <c r="E31" s="6" t="s">
        <v>26</v>
      </c>
      <c r="F31" s="40">
        <f>ROUND((SUM(BE119:BE147)),  2)</f>
        <v>0</v>
      </c>
      <c r="G31" s="8"/>
      <c r="H31" s="8"/>
      <c r="I31" s="41">
        <v>0.21</v>
      </c>
      <c r="J31" s="40">
        <f>ROUND(((SUM(BE119:BE147))*I31),  2)</f>
        <v>0</v>
      </c>
      <c r="K31" s="8"/>
      <c r="L31" s="12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</row>
    <row r="32" spans="1:31" s="11" customFormat="1" ht="14.45" customHeight="1" x14ac:dyDescent="0.2">
      <c r="A32" s="8"/>
      <c r="B32" s="9"/>
      <c r="C32" s="8"/>
      <c r="D32" s="8"/>
      <c r="E32" s="6" t="s">
        <v>27</v>
      </c>
      <c r="F32" s="40">
        <f>ROUND((SUM(BF119:BF147)),  2)</f>
        <v>0</v>
      </c>
      <c r="G32" s="8"/>
      <c r="H32" s="8"/>
      <c r="I32" s="41">
        <v>0.12</v>
      </c>
      <c r="J32" s="40">
        <f>ROUND(((SUM(BF119:BF147))*I32),  2)</f>
        <v>0</v>
      </c>
      <c r="K32" s="8"/>
      <c r="L32" s="12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</row>
    <row r="33" spans="1:31" s="11" customFormat="1" ht="14.45" hidden="1" customHeight="1" x14ac:dyDescent="0.2">
      <c r="A33" s="8"/>
      <c r="B33" s="9"/>
      <c r="C33" s="8"/>
      <c r="D33" s="8"/>
      <c r="E33" s="6" t="s">
        <v>28</v>
      </c>
      <c r="F33" s="40">
        <f>ROUND((SUM(BG119:BG147)),  2)</f>
        <v>0</v>
      </c>
      <c r="G33" s="8"/>
      <c r="H33" s="8"/>
      <c r="I33" s="41">
        <v>0.21</v>
      </c>
      <c r="J33" s="40">
        <f>0</f>
        <v>0</v>
      </c>
      <c r="K33" s="8"/>
      <c r="L33" s="12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</row>
    <row r="34" spans="1:31" s="11" customFormat="1" ht="14.45" hidden="1" customHeight="1" x14ac:dyDescent="0.2">
      <c r="A34" s="8"/>
      <c r="B34" s="9"/>
      <c r="C34" s="8"/>
      <c r="D34" s="8"/>
      <c r="E34" s="6" t="s">
        <v>29</v>
      </c>
      <c r="F34" s="40">
        <f>ROUND((SUM(BH119:BH147)),  2)</f>
        <v>0</v>
      </c>
      <c r="G34" s="8"/>
      <c r="H34" s="8"/>
      <c r="I34" s="41">
        <v>0.12</v>
      </c>
      <c r="J34" s="40">
        <f>0</f>
        <v>0</v>
      </c>
      <c r="K34" s="8"/>
      <c r="L34" s="12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</row>
    <row r="35" spans="1:31" s="11" customFormat="1" ht="14.45" hidden="1" customHeight="1" x14ac:dyDescent="0.2">
      <c r="A35" s="8"/>
      <c r="B35" s="9"/>
      <c r="C35" s="8"/>
      <c r="D35" s="8"/>
      <c r="E35" s="6" t="s">
        <v>30</v>
      </c>
      <c r="F35" s="40">
        <f>ROUND((SUM(BI119:BI147)),  2)</f>
        <v>0</v>
      </c>
      <c r="G35" s="8"/>
      <c r="H35" s="8"/>
      <c r="I35" s="41">
        <v>0</v>
      </c>
      <c r="J35" s="40">
        <f>0</f>
        <v>0</v>
      </c>
      <c r="K35" s="8"/>
      <c r="L35" s="12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</row>
    <row r="36" spans="1:31" s="11" customFormat="1" ht="6.95" customHeight="1" x14ac:dyDescent="0.2">
      <c r="A36" s="8"/>
      <c r="B36" s="9"/>
      <c r="C36" s="8"/>
      <c r="D36" s="8"/>
      <c r="E36" s="8"/>
      <c r="F36" s="8"/>
      <c r="G36" s="8"/>
      <c r="H36" s="8"/>
      <c r="I36" s="8"/>
      <c r="J36" s="8"/>
      <c r="K36" s="8"/>
      <c r="L36" s="12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</row>
    <row r="37" spans="1:31" s="11" customFormat="1" ht="25.35" customHeight="1" x14ac:dyDescent="0.2">
      <c r="A37" s="8"/>
      <c r="B37" s="9"/>
      <c r="C37" s="42"/>
      <c r="D37" s="43" t="s">
        <v>31</v>
      </c>
      <c r="E37" s="22"/>
      <c r="F37" s="22"/>
      <c r="G37" s="44" t="s">
        <v>32</v>
      </c>
      <c r="H37" s="45" t="s">
        <v>33</v>
      </c>
      <c r="I37" s="22"/>
      <c r="J37" s="46">
        <f>SUM(J28:J35)</f>
        <v>0</v>
      </c>
      <c r="K37" s="47"/>
      <c r="L37" s="12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</row>
    <row r="38" spans="1:31" s="11" customFormat="1" ht="14.45" customHeight="1" x14ac:dyDescent="0.2">
      <c r="A38" s="8"/>
      <c r="B38" s="9"/>
      <c r="C38" s="8"/>
      <c r="D38" s="8"/>
      <c r="E38" s="8"/>
      <c r="F38" s="8"/>
      <c r="G38" s="8"/>
      <c r="H38" s="8"/>
      <c r="I38" s="8"/>
      <c r="J38" s="8"/>
      <c r="K38" s="8"/>
      <c r="L38" s="12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1" ht="14.45" customHeight="1" x14ac:dyDescent="0.2">
      <c r="B39" s="4"/>
      <c r="L39" s="4"/>
    </row>
    <row r="40" spans="1:31" ht="14.45" customHeight="1" x14ac:dyDescent="0.2">
      <c r="B40" s="4"/>
      <c r="L40" s="4"/>
    </row>
    <row r="41" spans="1:31" ht="14.45" customHeight="1" x14ac:dyDescent="0.2">
      <c r="B41" s="4"/>
      <c r="L41" s="4"/>
    </row>
    <row r="42" spans="1:31" ht="14.45" customHeight="1" x14ac:dyDescent="0.2">
      <c r="B42" s="4"/>
      <c r="L42" s="4"/>
    </row>
    <row r="43" spans="1:31" ht="14.45" customHeight="1" x14ac:dyDescent="0.2">
      <c r="B43" s="4"/>
      <c r="L43" s="4"/>
    </row>
    <row r="44" spans="1:31" ht="14.45" customHeight="1" x14ac:dyDescent="0.2">
      <c r="B44" s="4"/>
      <c r="L44" s="4"/>
    </row>
    <row r="45" spans="1:31" ht="14.45" customHeight="1" x14ac:dyDescent="0.2">
      <c r="B45" s="4"/>
      <c r="L45" s="4"/>
    </row>
    <row r="46" spans="1:31" ht="14.45" customHeight="1" x14ac:dyDescent="0.2">
      <c r="B46" s="4"/>
      <c r="L46" s="4"/>
    </row>
    <row r="47" spans="1:31" ht="14.45" customHeight="1" x14ac:dyDescent="0.2">
      <c r="B47" s="4"/>
      <c r="L47" s="4"/>
    </row>
    <row r="48" spans="1:31" ht="14.45" customHeight="1" x14ac:dyDescent="0.2">
      <c r="B48" s="4"/>
      <c r="L48" s="4"/>
    </row>
    <row r="49" spans="1:31" ht="14.45" customHeight="1" x14ac:dyDescent="0.2">
      <c r="B49" s="4"/>
      <c r="L49" s="4"/>
    </row>
    <row r="50" spans="1:31" s="11" customFormat="1" ht="14.45" customHeight="1" x14ac:dyDescent="0.2">
      <c r="B50" s="12"/>
      <c r="D50" s="13" t="s">
        <v>34</v>
      </c>
      <c r="E50" s="14"/>
      <c r="F50" s="14"/>
      <c r="G50" s="13" t="s">
        <v>35</v>
      </c>
      <c r="H50" s="14"/>
      <c r="I50" s="14"/>
      <c r="J50" s="14"/>
      <c r="K50" s="14"/>
      <c r="L50" s="12"/>
    </row>
    <row r="51" spans="1:31" x14ac:dyDescent="0.2">
      <c r="B51" s="4"/>
      <c r="L51" s="4"/>
    </row>
    <row r="52" spans="1:31" x14ac:dyDescent="0.2">
      <c r="B52" s="4"/>
      <c r="L52" s="4"/>
    </row>
    <row r="53" spans="1:31" x14ac:dyDescent="0.2">
      <c r="B53" s="4"/>
      <c r="L53" s="4"/>
    </row>
    <row r="54" spans="1:31" x14ac:dyDescent="0.2">
      <c r="B54" s="4"/>
      <c r="L54" s="4"/>
    </row>
    <row r="55" spans="1:31" x14ac:dyDescent="0.2">
      <c r="B55" s="4"/>
      <c r="L55" s="4"/>
    </row>
    <row r="56" spans="1:31" x14ac:dyDescent="0.2">
      <c r="B56" s="4"/>
      <c r="L56" s="4"/>
    </row>
    <row r="57" spans="1:31" x14ac:dyDescent="0.2">
      <c r="B57" s="4"/>
      <c r="L57" s="4"/>
    </row>
    <row r="58" spans="1:31" x14ac:dyDescent="0.2">
      <c r="B58" s="4"/>
      <c r="L58" s="4"/>
    </row>
    <row r="59" spans="1:31" x14ac:dyDescent="0.2">
      <c r="B59" s="4"/>
      <c r="L59" s="4"/>
    </row>
    <row r="60" spans="1:31" x14ac:dyDescent="0.2">
      <c r="B60" s="4"/>
      <c r="L60" s="4"/>
    </row>
    <row r="61" spans="1:31" s="11" customFormat="1" ht="12.75" x14ac:dyDescent="0.2">
      <c r="A61" s="8"/>
      <c r="B61" s="9"/>
      <c r="C61" s="8"/>
      <c r="D61" s="15" t="s">
        <v>36</v>
      </c>
      <c r="E61" s="10"/>
      <c r="F61" s="48" t="s">
        <v>37</v>
      </c>
      <c r="G61" s="15" t="s">
        <v>36</v>
      </c>
      <c r="H61" s="10"/>
      <c r="I61" s="10"/>
      <c r="J61" s="49" t="s">
        <v>37</v>
      </c>
      <c r="K61" s="10"/>
      <c r="L61" s="12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</row>
    <row r="62" spans="1:31" x14ac:dyDescent="0.2">
      <c r="B62" s="4"/>
      <c r="L62" s="4"/>
    </row>
    <row r="63" spans="1:31" x14ac:dyDescent="0.2">
      <c r="B63" s="4"/>
      <c r="L63" s="4"/>
    </row>
    <row r="64" spans="1:31" x14ac:dyDescent="0.2">
      <c r="B64" s="4"/>
      <c r="L64" s="4"/>
    </row>
    <row r="65" spans="1:31" s="11" customFormat="1" ht="12.75" x14ac:dyDescent="0.2">
      <c r="A65" s="8"/>
      <c r="B65" s="9"/>
      <c r="C65" s="8"/>
      <c r="D65" s="13" t="s">
        <v>38</v>
      </c>
      <c r="E65" s="16"/>
      <c r="F65" s="16"/>
      <c r="G65" s="13" t="s">
        <v>39</v>
      </c>
      <c r="H65" s="16"/>
      <c r="I65" s="16"/>
      <c r="J65" s="16"/>
      <c r="K65" s="16"/>
      <c r="L65" s="12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</row>
    <row r="66" spans="1:31" x14ac:dyDescent="0.2">
      <c r="B66" s="4"/>
      <c r="L66" s="4"/>
    </row>
    <row r="67" spans="1:31" x14ac:dyDescent="0.2">
      <c r="B67" s="4"/>
      <c r="L67" s="4"/>
    </row>
    <row r="68" spans="1:31" x14ac:dyDescent="0.2">
      <c r="B68" s="4"/>
      <c r="L68" s="4"/>
    </row>
    <row r="69" spans="1:31" x14ac:dyDescent="0.2">
      <c r="B69" s="4"/>
      <c r="L69" s="4"/>
    </row>
    <row r="70" spans="1:31" x14ac:dyDescent="0.2">
      <c r="B70" s="4"/>
      <c r="L70" s="4"/>
    </row>
    <row r="71" spans="1:31" x14ac:dyDescent="0.2">
      <c r="B71" s="4"/>
      <c r="L71" s="4"/>
    </row>
    <row r="72" spans="1:31" x14ac:dyDescent="0.2">
      <c r="B72" s="4"/>
      <c r="L72" s="4"/>
    </row>
    <row r="73" spans="1:31" x14ac:dyDescent="0.2">
      <c r="B73" s="4"/>
      <c r="L73" s="4"/>
    </row>
    <row r="74" spans="1:31" x14ac:dyDescent="0.2">
      <c r="B74" s="4"/>
      <c r="L74" s="4"/>
    </row>
    <row r="75" spans="1:31" x14ac:dyDescent="0.2">
      <c r="B75" s="4"/>
      <c r="L75" s="4"/>
    </row>
    <row r="76" spans="1:31" s="11" customFormat="1" ht="12.75" x14ac:dyDescent="0.2">
      <c r="A76" s="8"/>
      <c r="B76" s="9"/>
      <c r="C76" s="8"/>
      <c r="D76" s="15" t="s">
        <v>36</v>
      </c>
      <c r="E76" s="10"/>
      <c r="F76" s="48" t="s">
        <v>37</v>
      </c>
      <c r="G76" s="15" t="s">
        <v>36</v>
      </c>
      <c r="H76" s="10"/>
      <c r="I76" s="10"/>
      <c r="J76" s="49" t="s">
        <v>37</v>
      </c>
      <c r="K76" s="10"/>
      <c r="L76" s="12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</row>
    <row r="77" spans="1:31" s="11" customFormat="1" ht="14.45" customHeight="1" x14ac:dyDescent="0.2">
      <c r="A77" s="8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2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</row>
    <row r="81" spans="1:47" s="11" customFormat="1" ht="6.95" customHeight="1" x14ac:dyDescent="0.2">
      <c r="A81" s="8"/>
      <c r="B81" s="19"/>
      <c r="C81" s="20"/>
      <c r="D81" s="20"/>
      <c r="E81" s="20"/>
      <c r="F81" s="20"/>
      <c r="G81" s="20"/>
      <c r="H81" s="20"/>
      <c r="I81" s="20"/>
      <c r="J81" s="20"/>
      <c r="K81" s="20"/>
      <c r="L81" s="12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</row>
    <row r="82" spans="1:47" s="11" customFormat="1" ht="24.95" customHeight="1" x14ac:dyDescent="0.2">
      <c r="A82" s="8"/>
      <c r="B82" s="9"/>
      <c r="C82" s="5" t="s">
        <v>48</v>
      </c>
      <c r="D82" s="8"/>
      <c r="E82" s="8"/>
      <c r="F82" s="8"/>
      <c r="G82" s="8"/>
      <c r="H82" s="8"/>
      <c r="I82" s="8"/>
      <c r="J82" s="8"/>
      <c r="K82" s="8"/>
      <c r="L82" s="12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</row>
    <row r="83" spans="1:47" s="11" customFormat="1" ht="6.95" customHeight="1" x14ac:dyDescent="0.2">
      <c r="A83" s="8"/>
      <c r="B83" s="9"/>
      <c r="C83" s="8"/>
      <c r="D83" s="8"/>
      <c r="E83" s="8"/>
      <c r="F83" s="8"/>
      <c r="G83" s="8"/>
      <c r="H83" s="8"/>
      <c r="I83" s="8"/>
      <c r="J83" s="8"/>
      <c r="K83" s="8"/>
      <c r="L83" s="12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</row>
    <row r="84" spans="1:47" s="11" customFormat="1" ht="12" customHeight="1" x14ac:dyDescent="0.2">
      <c r="A84" s="8"/>
      <c r="B84" s="9"/>
      <c r="C84" s="6" t="s">
        <v>6</v>
      </c>
      <c r="D84" s="8"/>
      <c r="E84" s="8"/>
      <c r="F84" s="8"/>
      <c r="G84" s="8"/>
      <c r="H84" s="8"/>
      <c r="I84" s="8"/>
      <c r="J84" s="8"/>
      <c r="K84" s="8"/>
      <c r="L84" s="12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</row>
    <row r="85" spans="1:47" s="11" customFormat="1" ht="16.5" customHeight="1" x14ac:dyDescent="0.2">
      <c r="A85" s="8"/>
      <c r="B85" s="9"/>
      <c r="C85" s="8"/>
      <c r="D85" s="8"/>
      <c r="E85" s="132" t="str">
        <f>E7</f>
        <v>Oprava zpevněné plochy slinice dlažba do betonu</v>
      </c>
      <c r="F85" s="133"/>
      <c r="G85" s="133"/>
      <c r="H85" s="133"/>
      <c r="I85" s="8"/>
      <c r="J85" s="8"/>
      <c r="K85" s="8"/>
      <c r="L85" s="12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</row>
    <row r="86" spans="1:47" s="11" customFormat="1" ht="6.95" customHeight="1" x14ac:dyDescent="0.2">
      <c r="A86" s="8"/>
      <c r="B86" s="9"/>
      <c r="C86" s="8"/>
      <c r="D86" s="8"/>
      <c r="E86" s="8"/>
      <c r="F86" s="8"/>
      <c r="G86" s="8"/>
      <c r="H86" s="8"/>
      <c r="I86" s="8"/>
      <c r="J86" s="8"/>
      <c r="K86" s="8"/>
      <c r="L86" s="12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</row>
    <row r="87" spans="1:47" s="11" customFormat="1" ht="12" customHeight="1" x14ac:dyDescent="0.2">
      <c r="A87" s="8"/>
      <c r="B87" s="9"/>
      <c r="C87" s="6" t="s">
        <v>10</v>
      </c>
      <c r="D87" s="8"/>
      <c r="E87" s="8"/>
      <c r="F87" s="7" t="str">
        <f>F10</f>
        <v xml:space="preserve"> </v>
      </c>
      <c r="G87" s="8"/>
      <c r="H87" s="8"/>
      <c r="I87" s="6" t="s">
        <v>12</v>
      </c>
      <c r="J87" s="31" t="str">
        <f>IF(J10="","",J10)</f>
        <v>4. 3. 2025</v>
      </c>
      <c r="K87" s="8"/>
      <c r="L87" s="12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</row>
    <row r="88" spans="1:47" s="11" customFormat="1" ht="6.95" customHeight="1" x14ac:dyDescent="0.2">
      <c r="A88" s="8"/>
      <c r="B88" s="9"/>
      <c r="C88" s="8"/>
      <c r="D88" s="8"/>
      <c r="E88" s="8"/>
      <c r="F88" s="8"/>
      <c r="G88" s="8"/>
      <c r="H88" s="8"/>
      <c r="I88" s="8"/>
      <c r="J88" s="8"/>
      <c r="K88" s="8"/>
      <c r="L88" s="12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</row>
    <row r="89" spans="1:47" s="11" customFormat="1" ht="15.2" customHeight="1" x14ac:dyDescent="0.2">
      <c r="A89" s="8"/>
      <c r="B89" s="9"/>
      <c r="C89" s="6" t="s">
        <v>13</v>
      </c>
      <c r="D89" s="8"/>
      <c r="E89" s="8"/>
      <c r="F89" s="7" t="str">
        <f>E13</f>
        <v xml:space="preserve"> </v>
      </c>
      <c r="G89" s="8"/>
      <c r="H89" s="8"/>
      <c r="I89" s="6" t="s">
        <v>17</v>
      </c>
      <c r="J89" s="50" t="str">
        <f>E19</f>
        <v xml:space="preserve"> </v>
      </c>
      <c r="K89" s="8"/>
      <c r="L89" s="12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</row>
    <row r="90" spans="1:47" s="11" customFormat="1" ht="15.2" customHeight="1" x14ac:dyDescent="0.2">
      <c r="A90" s="8"/>
      <c r="B90" s="9"/>
      <c r="C90" s="6" t="s">
        <v>16</v>
      </c>
      <c r="D90" s="8"/>
      <c r="E90" s="8"/>
      <c r="F90" s="7" t="str">
        <f>IF(E16="","",E16)</f>
        <v xml:space="preserve"> </v>
      </c>
      <c r="G90" s="8"/>
      <c r="H90" s="8"/>
      <c r="I90" s="6" t="s">
        <v>19</v>
      </c>
      <c r="J90" s="50" t="str">
        <f>E22</f>
        <v xml:space="preserve"> </v>
      </c>
      <c r="K90" s="8"/>
      <c r="L90" s="12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</row>
    <row r="91" spans="1:47" s="11" customFormat="1" ht="10.35" customHeight="1" x14ac:dyDescent="0.2">
      <c r="A91" s="8"/>
      <c r="B91" s="9"/>
      <c r="C91" s="8"/>
      <c r="D91" s="8"/>
      <c r="E91" s="8"/>
      <c r="F91" s="8"/>
      <c r="G91" s="8"/>
      <c r="H91" s="8"/>
      <c r="I91" s="8"/>
      <c r="J91" s="8"/>
      <c r="K91" s="8"/>
      <c r="L91" s="12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</row>
    <row r="92" spans="1:47" s="11" customFormat="1" ht="29.25" customHeight="1" x14ac:dyDescent="0.2">
      <c r="A92" s="8"/>
      <c r="B92" s="9"/>
      <c r="C92" s="51" t="s">
        <v>49</v>
      </c>
      <c r="D92" s="42"/>
      <c r="E92" s="42"/>
      <c r="F92" s="42"/>
      <c r="G92" s="42"/>
      <c r="H92" s="42"/>
      <c r="I92" s="42"/>
      <c r="J92" s="52" t="s">
        <v>50</v>
      </c>
      <c r="K92" s="42"/>
      <c r="L92" s="12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</row>
    <row r="93" spans="1:47" s="11" customFormat="1" ht="10.35" customHeight="1" x14ac:dyDescent="0.2">
      <c r="A93" s="8"/>
      <c r="B93" s="9"/>
      <c r="C93" s="8"/>
      <c r="D93" s="8"/>
      <c r="E93" s="8"/>
      <c r="F93" s="8"/>
      <c r="G93" s="8"/>
      <c r="H93" s="8"/>
      <c r="I93" s="8"/>
      <c r="J93" s="8"/>
      <c r="K93" s="8"/>
      <c r="L93" s="12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</row>
    <row r="94" spans="1:47" s="11" customFormat="1" ht="22.9" customHeight="1" x14ac:dyDescent="0.2">
      <c r="A94" s="8"/>
      <c r="B94" s="9"/>
      <c r="C94" s="53" t="s">
        <v>51</v>
      </c>
      <c r="D94" s="8"/>
      <c r="E94" s="8"/>
      <c r="F94" s="8"/>
      <c r="G94" s="8"/>
      <c r="H94" s="8"/>
      <c r="I94" s="8"/>
      <c r="J94" s="37">
        <f>J119</f>
        <v>0</v>
      </c>
      <c r="K94" s="8"/>
      <c r="L94" s="12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U94" s="1" t="s">
        <v>52</v>
      </c>
    </row>
    <row r="95" spans="1:47" s="54" customFormat="1" ht="24.95" customHeight="1" x14ac:dyDescent="0.2">
      <c r="B95" s="55"/>
      <c r="D95" s="56" t="s">
        <v>53</v>
      </c>
      <c r="E95" s="57"/>
      <c r="F95" s="57"/>
      <c r="G95" s="57"/>
      <c r="H95" s="57"/>
      <c r="I95" s="57"/>
      <c r="J95" s="58">
        <f>J120</f>
        <v>0</v>
      </c>
      <c r="L95" s="55"/>
    </row>
    <row r="96" spans="1:47" s="59" customFormat="1" ht="19.899999999999999" customHeight="1" x14ac:dyDescent="0.2">
      <c r="B96" s="60"/>
      <c r="D96" s="61" t="s">
        <v>54</v>
      </c>
      <c r="E96" s="62"/>
      <c r="F96" s="62"/>
      <c r="G96" s="62"/>
      <c r="H96" s="62"/>
      <c r="I96" s="62"/>
      <c r="J96" s="63">
        <f>J121</f>
        <v>0</v>
      </c>
      <c r="L96" s="60"/>
    </row>
    <row r="97" spans="1:31" s="59" customFormat="1" ht="19.899999999999999" customHeight="1" x14ac:dyDescent="0.2">
      <c r="B97" s="60"/>
      <c r="D97" s="61" t="s">
        <v>55</v>
      </c>
      <c r="E97" s="62"/>
      <c r="F97" s="62"/>
      <c r="G97" s="62"/>
      <c r="H97" s="62"/>
      <c r="I97" s="62"/>
      <c r="J97" s="63">
        <f>J129</f>
        <v>0</v>
      </c>
      <c r="L97" s="60"/>
    </row>
    <row r="98" spans="1:31" s="59" customFormat="1" ht="19.899999999999999" customHeight="1" x14ac:dyDescent="0.2">
      <c r="B98" s="60"/>
      <c r="D98" s="61" t="s">
        <v>56</v>
      </c>
      <c r="E98" s="62"/>
      <c r="F98" s="62"/>
      <c r="G98" s="62"/>
      <c r="H98" s="62"/>
      <c r="I98" s="62"/>
      <c r="J98" s="63">
        <f>J134</f>
        <v>0</v>
      </c>
      <c r="L98" s="60"/>
    </row>
    <row r="99" spans="1:31" s="59" customFormat="1" ht="19.899999999999999" customHeight="1" x14ac:dyDescent="0.2">
      <c r="B99" s="60"/>
      <c r="D99" s="61" t="s">
        <v>57</v>
      </c>
      <c r="E99" s="62"/>
      <c r="F99" s="62"/>
      <c r="G99" s="62"/>
      <c r="H99" s="62"/>
      <c r="I99" s="62"/>
      <c r="J99" s="63">
        <f>J138</f>
        <v>0</v>
      </c>
      <c r="L99" s="60"/>
    </row>
    <row r="100" spans="1:31" s="59" customFormat="1" ht="19.899999999999999" customHeight="1" x14ac:dyDescent="0.2">
      <c r="B100" s="60"/>
      <c r="D100" s="61" t="s">
        <v>58</v>
      </c>
      <c r="E100" s="62"/>
      <c r="F100" s="62"/>
      <c r="G100" s="62"/>
      <c r="H100" s="62"/>
      <c r="I100" s="62"/>
      <c r="J100" s="63">
        <f>J140</f>
        <v>0</v>
      </c>
      <c r="L100" s="60"/>
    </row>
    <row r="101" spans="1:31" s="59" customFormat="1" ht="19.899999999999999" customHeight="1" x14ac:dyDescent="0.2">
      <c r="B101" s="60"/>
      <c r="D101" s="61" t="s">
        <v>59</v>
      </c>
      <c r="E101" s="62"/>
      <c r="F101" s="62"/>
      <c r="G101" s="62"/>
      <c r="H101" s="62"/>
      <c r="I101" s="62"/>
      <c r="J101" s="63">
        <f>J146</f>
        <v>0</v>
      </c>
      <c r="L101" s="60"/>
    </row>
    <row r="102" spans="1:31" s="11" customFormat="1" ht="21.75" customHeight="1" x14ac:dyDescent="0.2">
      <c r="A102" s="8"/>
      <c r="B102" s="9"/>
      <c r="C102" s="8"/>
      <c r="D102" s="8"/>
      <c r="E102" s="8"/>
      <c r="F102" s="8"/>
      <c r="G102" s="8"/>
      <c r="H102" s="8"/>
      <c r="I102" s="8"/>
      <c r="J102" s="8"/>
      <c r="K102" s="8"/>
      <c r="L102" s="12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</row>
    <row r="103" spans="1:31" s="11" customFormat="1" ht="6.95" customHeight="1" x14ac:dyDescent="0.2">
      <c r="A103" s="8"/>
      <c r="B103" s="17"/>
      <c r="C103" s="18"/>
      <c r="D103" s="18"/>
      <c r="E103" s="18"/>
      <c r="F103" s="18"/>
      <c r="G103" s="18"/>
      <c r="H103" s="18"/>
      <c r="I103" s="18"/>
      <c r="J103" s="18"/>
      <c r="K103" s="18"/>
      <c r="L103" s="12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</row>
    <row r="107" spans="1:31" s="11" customFormat="1" ht="6.95" customHeight="1" x14ac:dyDescent="0.2">
      <c r="A107" s="8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12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</row>
    <row r="108" spans="1:31" s="11" customFormat="1" ht="24.95" customHeight="1" x14ac:dyDescent="0.2">
      <c r="A108" s="8"/>
      <c r="B108" s="9"/>
      <c r="C108" s="5" t="s">
        <v>60</v>
      </c>
      <c r="D108" s="8"/>
      <c r="E108" s="8"/>
      <c r="F108" s="8"/>
      <c r="G108" s="8"/>
      <c r="H108" s="8"/>
      <c r="I108" s="8"/>
      <c r="J108" s="8"/>
      <c r="K108" s="8"/>
      <c r="L108" s="12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</row>
    <row r="109" spans="1:31" s="11" customFormat="1" ht="6.95" customHeight="1" x14ac:dyDescent="0.2">
      <c r="A109" s="8"/>
      <c r="B109" s="9"/>
      <c r="C109" s="8"/>
      <c r="D109" s="8"/>
      <c r="E109" s="8"/>
      <c r="F109" s="8"/>
      <c r="G109" s="8"/>
      <c r="H109" s="8"/>
      <c r="I109" s="8"/>
      <c r="J109" s="8"/>
      <c r="K109" s="8"/>
      <c r="L109" s="12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</row>
    <row r="110" spans="1:31" s="11" customFormat="1" ht="12" customHeight="1" x14ac:dyDescent="0.2">
      <c r="A110" s="8"/>
      <c r="B110" s="9"/>
      <c r="C110" s="6" t="s">
        <v>6</v>
      </c>
      <c r="D110" s="8"/>
      <c r="E110" s="8"/>
      <c r="F110" s="8"/>
      <c r="G110" s="8"/>
      <c r="H110" s="8"/>
      <c r="I110" s="8"/>
      <c r="J110" s="8"/>
      <c r="K110" s="8"/>
      <c r="L110" s="12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</row>
    <row r="111" spans="1:31" s="11" customFormat="1" ht="16.5" customHeight="1" x14ac:dyDescent="0.2">
      <c r="A111" s="8"/>
      <c r="B111" s="9"/>
      <c r="C111" s="8"/>
      <c r="D111" s="8"/>
      <c r="E111" s="132" t="str">
        <f>E7</f>
        <v>Oprava zpevněné plochy slinice dlažba do betonu</v>
      </c>
      <c r="F111" s="133"/>
      <c r="G111" s="133"/>
      <c r="H111" s="133"/>
      <c r="I111" s="8"/>
      <c r="J111" s="8"/>
      <c r="K111" s="8"/>
      <c r="L111" s="12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</row>
    <row r="112" spans="1:31" s="11" customFormat="1" ht="6.95" customHeight="1" x14ac:dyDescent="0.2">
      <c r="A112" s="8"/>
      <c r="B112" s="9"/>
      <c r="C112" s="8"/>
      <c r="D112" s="8"/>
      <c r="E112" s="8"/>
      <c r="F112" s="8"/>
      <c r="G112" s="8"/>
      <c r="H112" s="8"/>
      <c r="I112" s="8"/>
      <c r="J112" s="8"/>
      <c r="K112" s="8"/>
      <c r="L112" s="12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</row>
    <row r="113" spans="1:65" s="11" customFormat="1" ht="12" customHeight="1" x14ac:dyDescent="0.2">
      <c r="A113" s="8"/>
      <c r="B113" s="9"/>
      <c r="C113" s="6" t="s">
        <v>10</v>
      </c>
      <c r="D113" s="8"/>
      <c r="E113" s="8"/>
      <c r="F113" s="7" t="str">
        <f>F10</f>
        <v xml:space="preserve"> </v>
      </c>
      <c r="G113" s="8"/>
      <c r="H113" s="8"/>
      <c r="I113" s="6" t="s">
        <v>12</v>
      </c>
      <c r="J113" s="31" t="str">
        <f>IF(J10="","",J10)</f>
        <v>4. 3. 2025</v>
      </c>
      <c r="K113" s="8"/>
      <c r="L113" s="12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</row>
    <row r="114" spans="1:65" s="11" customFormat="1" ht="6.95" customHeight="1" x14ac:dyDescent="0.2">
      <c r="A114" s="8"/>
      <c r="B114" s="9"/>
      <c r="C114" s="8"/>
      <c r="D114" s="8"/>
      <c r="E114" s="8"/>
      <c r="F114" s="8"/>
      <c r="G114" s="8"/>
      <c r="H114" s="8"/>
      <c r="I114" s="8"/>
      <c r="J114" s="8"/>
      <c r="K114" s="8"/>
      <c r="L114" s="12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</row>
    <row r="115" spans="1:65" s="11" customFormat="1" ht="15.2" customHeight="1" x14ac:dyDescent="0.2">
      <c r="A115" s="8"/>
      <c r="B115" s="9"/>
      <c r="C115" s="6" t="s">
        <v>13</v>
      </c>
      <c r="D115" s="8"/>
      <c r="E115" s="8"/>
      <c r="F115" s="7" t="str">
        <f>E13</f>
        <v xml:space="preserve"> </v>
      </c>
      <c r="G115" s="8"/>
      <c r="H115" s="8"/>
      <c r="I115" s="6" t="s">
        <v>17</v>
      </c>
      <c r="J115" s="50" t="str">
        <f>E19</f>
        <v xml:space="preserve"> </v>
      </c>
      <c r="K115" s="8"/>
      <c r="L115" s="12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</row>
    <row r="116" spans="1:65" s="11" customFormat="1" ht="15.2" customHeight="1" x14ac:dyDescent="0.2">
      <c r="A116" s="8"/>
      <c r="B116" s="9"/>
      <c r="C116" s="6" t="s">
        <v>16</v>
      </c>
      <c r="D116" s="8"/>
      <c r="E116" s="8"/>
      <c r="F116" s="7" t="str">
        <f>IF(E16="","",E16)</f>
        <v xml:space="preserve"> </v>
      </c>
      <c r="G116" s="8"/>
      <c r="H116" s="8"/>
      <c r="I116" s="6" t="s">
        <v>19</v>
      </c>
      <c r="J116" s="50" t="str">
        <f>E22</f>
        <v xml:space="preserve"> </v>
      </c>
      <c r="K116" s="8"/>
      <c r="L116" s="12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</row>
    <row r="117" spans="1:65" s="11" customFormat="1" ht="10.35" customHeight="1" x14ac:dyDescent="0.2">
      <c r="A117" s="8"/>
      <c r="B117" s="9"/>
      <c r="C117" s="8"/>
      <c r="D117" s="8"/>
      <c r="E117" s="8"/>
      <c r="F117" s="8"/>
      <c r="G117" s="8"/>
      <c r="H117" s="8"/>
      <c r="I117" s="8"/>
      <c r="J117" s="8"/>
      <c r="K117" s="8"/>
      <c r="L117" s="12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</row>
    <row r="118" spans="1:65" s="71" customFormat="1" ht="29.25" customHeight="1" x14ac:dyDescent="0.2">
      <c r="A118" s="64"/>
      <c r="B118" s="65"/>
      <c r="C118" s="66" t="s">
        <v>61</v>
      </c>
      <c r="D118" s="67" t="s">
        <v>42</v>
      </c>
      <c r="E118" s="67" t="s">
        <v>40</v>
      </c>
      <c r="F118" s="67" t="s">
        <v>41</v>
      </c>
      <c r="G118" s="67" t="s">
        <v>62</v>
      </c>
      <c r="H118" s="67" t="s">
        <v>63</v>
      </c>
      <c r="I118" s="67" t="s">
        <v>64</v>
      </c>
      <c r="J118" s="68" t="s">
        <v>50</v>
      </c>
      <c r="K118" s="69" t="s">
        <v>65</v>
      </c>
      <c r="L118" s="70"/>
      <c r="M118" s="23" t="s">
        <v>0</v>
      </c>
      <c r="N118" s="24" t="s">
        <v>25</v>
      </c>
      <c r="O118" s="24" t="s">
        <v>66</v>
      </c>
      <c r="P118" s="24" t="s">
        <v>67</v>
      </c>
      <c r="Q118" s="24" t="s">
        <v>68</v>
      </c>
      <c r="R118" s="24" t="s">
        <v>69</v>
      </c>
      <c r="S118" s="24" t="s">
        <v>70</v>
      </c>
      <c r="T118" s="25" t="s">
        <v>71</v>
      </c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</row>
    <row r="119" spans="1:65" s="11" customFormat="1" ht="22.9" customHeight="1" x14ac:dyDescent="0.25">
      <c r="A119" s="8"/>
      <c r="B119" s="9"/>
      <c r="C119" s="28" t="s">
        <v>72</v>
      </c>
      <c r="D119" s="8"/>
      <c r="E119" s="8"/>
      <c r="F119" s="8"/>
      <c r="G119" s="8"/>
      <c r="H119" s="8"/>
      <c r="I119" s="8"/>
      <c r="J119" s="72">
        <f>BK119</f>
        <v>0</v>
      </c>
      <c r="K119" s="8"/>
      <c r="L119" s="9"/>
      <c r="M119" s="26"/>
      <c r="N119" s="21"/>
      <c r="O119" s="27"/>
      <c r="P119" s="73">
        <f>P120</f>
        <v>160.16050000000001</v>
      </c>
      <c r="Q119" s="27"/>
      <c r="R119" s="73">
        <f>R120</f>
        <v>74.456900000000005</v>
      </c>
      <c r="S119" s="27"/>
      <c r="T119" s="74">
        <f>T120</f>
        <v>69.789999999999992</v>
      </c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T119" s="1" t="s">
        <v>43</v>
      </c>
      <c r="AU119" s="1" t="s">
        <v>52</v>
      </c>
      <c r="BK119" s="75">
        <f>BK120</f>
        <v>0</v>
      </c>
    </row>
    <row r="120" spans="1:65" s="76" customFormat="1" ht="25.9" customHeight="1" x14ac:dyDescent="0.2">
      <c r="B120" s="77"/>
      <c r="D120" s="78" t="s">
        <v>43</v>
      </c>
      <c r="E120" s="79" t="s">
        <v>73</v>
      </c>
      <c r="F120" s="79" t="s">
        <v>74</v>
      </c>
      <c r="J120" s="80">
        <f>BK120</f>
        <v>0</v>
      </c>
      <c r="L120" s="77"/>
      <c r="M120" s="81"/>
      <c r="N120" s="82"/>
      <c r="O120" s="82"/>
      <c r="P120" s="83">
        <f>P121+P129+P134+P138+P140+P146</f>
        <v>160.16050000000001</v>
      </c>
      <c r="Q120" s="82"/>
      <c r="R120" s="83">
        <f>R121+R129+R134+R138+R140+R146</f>
        <v>74.456900000000005</v>
      </c>
      <c r="S120" s="82"/>
      <c r="T120" s="84">
        <f>T121+T129+T134+T138+T140+T146</f>
        <v>69.789999999999992</v>
      </c>
      <c r="AR120" s="78" t="s">
        <v>45</v>
      </c>
      <c r="AT120" s="85" t="s">
        <v>43</v>
      </c>
      <c r="AU120" s="85" t="s">
        <v>44</v>
      </c>
      <c r="AY120" s="78" t="s">
        <v>75</v>
      </c>
      <c r="BK120" s="86">
        <f>BK121+BK129+BK134+BK138+BK140+BK146</f>
        <v>0</v>
      </c>
    </row>
    <row r="121" spans="1:65" s="76" customFormat="1" ht="22.9" customHeight="1" x14ac:dyDescent="0.2">
      <c r="B121" s="77"/>
      <c r="D121" s="78" t="s">
        <v>43</v>
      </c>
      <c r="E121" s="87" t="s">
        <v>45</v>
      </c>
      <c r="F121" s="87" t="s">
        <v>76</v>
      </c>
      <c r="J121" s="88">
        <f>BK121</f>
        <v>0</v>
      </c>
      <c r="L121" s="77"/>
      <c r="M121" s="81"/>
      <c r="N121" s="82"/>
      <c r="O121" s="82"/>
      <c r="P121" s="83">
        <f>SUM(P122:P128)</f>
        <v>16.940000000000001</v>
      </c>
      <c r="Q121" s="82"/>
      <c r="R121" s="83">
        <f>SUM(R122:R128)</f>
        <v>0</v>
      </c>
      <c r="S121" s="82"/>
      <c r="T121" s="84">
        <f>SUM(T122:T128)</f>
        <v>69.789999999999992</v>
      </c>
      <c r="AR121" s="78" t="s">
        <v>45</v>
      </c>
      <c r="AT121" s="85" t="s">
        <v>43</v>
      </c>
      <c r="AU121" s="85" t="s">
        <v>45</v>
      </c>
      <c r="AY121" s="78" t="s">
        <v>75</v>
      </c>
      <c r="BK121" s="86">
        <f>SUM(BK122:BK128)</f>
        <v>0</v>
      </c>
    </row>
    <row r="122" spans="1:65" s="11" customFormat="1" ht="24.2" customHeight="1" x14ac:dyDescent="0.2">
      <c r="A122" s="8"/>
      <c r="B122" s="89"/>
      <c r="C122" s="90" t="s">
        <v>45</v>
      </c>
      <c r="D122" s="90" t="s">
        <v>77</v>
      </c>
      <c r="E122" s="91" t="s">
        <v>78</v>
      </c>
      <c r="F122" s="92" t="s">
        <v>79</v>
      </c>
      <c r="G122" s="93" t="s">
        <v>80</v>
      </c>
      <c r="H122" s="94">
        <v>70</v>
      </c>
      <c r="I122" s="95"/>
      <c r="J122" s="96">
        <f>ROUND(I122*H122,2)</f>
        <v>0</v>
      </c>
      <c r="K122" s="97"/>
      <c r="L122" s="9"/>
      <c r="M122" s="98" t="s">
        <v>0</v>
      </c>
      <c r="N122" s="99" t="s">
        <v>26</v>
      </c>
      <c r="O122" s="100">
        <v>4.1000000000000002E-2</v>
      </c>
      <c r="P122" s="100">
        <f>O122*H122</f>
        <v>2.87</v>
      </c>
      <c r="Q122" s="100">
        <v>0</v>
      </c>
      <c r="R122" s="100">
        <f>Q122*H122</f>
        <v>0</v>
      </c>
      <c r="S122" s="100">
        <v>0.41699999999999998</v>
      </c>
      <c r="T122" s="101">
        <f>S122*H122</f>
        <v>29.189999999999998</v>
      </c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R122" s="102" t="s">
        <v>81</v>
      </c>
      <c r="AT122" s="102" t="s">
        <v>77</v>
      </c>
      <c r="AU122" s="102" t="s">
        <v>46</v>
      </c>
      <c r="AY122" s="1" t="s">
        <v>75</v>
      </c>
      <c r="BE122" s="103">
        <f>IF(N122="základní",J122,0)</f>
        <v>0</v>
      </c>
      <c r="BF122" s="103">
        <f>IF(N122="snížená",J122,0)</f>
        <v>0</v>
      </c>
      <c r="BG122" s="103">
        <f>IF(N122="zákl. přenesená",J122,0)</f>
        <v>0</v>
      </c>
      <c r="BH122" s="103">
        <f>IF(N122="sníž. přenesená",J122,0)</f>
        <v>0</v>
      </c>
      <c r="BI122" s="103">
        <f>IF(N122="nulová",J122,0)</f>
        <v>0</v>
      </c>
      <c r="BJ122" s="1" t="s">
        <v>45</v>
      </c>
      <c r="BK122" s="103">
        <f>ROUND(I122*H122,2)</f>
        <v>0</v>
      </c>
      <c r="BL122" s="1" t="s">
        <v>81</v>
      </c>
      <c r="BM122" s="102" t="s">
        <v>82</v>
      </c>
    </row>
    <row r="123" spans="1:65" s="104" customFormat="1" x14ac:dyDescent="0.2">
      <c r="B123" s="105"/>
      <c r="D123" s="106" t="s">
        <v>83</v>
      </c>
      <c r="E123" s="107" t="s">
        <v>0</v>
      </c>
      <c r="F123" s="108" t="s">
        <v>84</v>
      </c>
      <c r="H123" s="109">
        <v>70</v>
      </c>
      <c r="L123" s="105"/>
      <c r="M123" s="110"/>
      <c r="N123" s="111"/>
      <c r="O123" s="111"/>
      <c r="P123" s="111"/>
      <c r="Q123" s="111"/>
      <c r="R123" s="111"/>
      <c r="S123" s="111"/>
      <c r="T123" s="112"/>
      <c r="AT123" s="107" t="s">
        <v>83</v>
      </c>
      <c r="AU123" s="107" t="s">
        <v>46</v>
      </c>
      <c r="AV123" s="104" t="s">
        <v>46</v>
      </c>
      <c r="AW123" s="104" t="s">
        <v>18</v>
      </c>
      <c r="AX123" s="104" t="s">
        <v>44</v>
      </c>
      <c r="AY123" s="107" t="s">
        <v>75</v>
      </c>
    </row>
    <row r="124" spans="1:65" s="113" customFormat="1" x14ac:dyDescent="0.2">
      <c r="B124" s="114"/>
      <c r="D124" s="106" t="s">
        <v>83</v>
      </c>
      <c r="E124" s="115" t="s">
        <v>0</v>
      </c>
      <c r="F124" s="116" t="s">
        <v>85</v>
      </c>
      <c r="H124" s="117">
        <v>70</v>
      </c>
      <c r="L124" s="114"/>
      <c r="M124" s="118"/>
      <c r="N124" s="119"/>
      <c r="O124" s="119"/>
      <c r="P124" s="119"/>
      <c r="Q124" s="119"/>
      <c r="R124" s="119"/>
      <c r="S124" s="119"/>
      <c r="T124" s="120"/>
      <c r="AT124" s="115" t="s">
        <v>83</v>
      </c>
      <c r="AU124" s="115" t="s">
        <v>46</v>
      </c>
      <c r="AV124" s="113" t="s">
        <v>81</v>
      </c>
      <c r="AW124" s="113" t="s">
        <v>18</v>
      </c>
      <c r="AX124" s="113" t="s">
        <v>45</v>
      </c>
      <c r="AY124" s="115" t="s">
        <v>75</v>
      </c>
    </row>
    <row r="125" spans="1:65" s="11" customFormat="1" ht="33" customHeight="1" x14ac:dyDescent="0.2">
      <c r="A125" s="8"/>
      <c r="B125" s="89"/>
      <c r="C125" s="90" t="s">
        <v>86</v>
      </c>
      <c r="D125" s="90" t="s">
        <v>77</v>
      </c>
      <c r="E125" s="91" t="s">
        <v>87</v>
      </c>
      <c r="F125" s="92" t="s">
        <v>88</v>
      </c>
      <c r="G125" s="93" t="s">
        <v>80</v>
      </c>
      <c r="H125" s="94">
        <v>70</v>
      </c>
      <c r="I125" s="95"/>
      <c r="J125" s="96">
        <f>ROUND(I125*H125,2)</f>
        <v>0</v>
      </c>
      <c r="K125" s="97"/>
      <c r="L125" s="9"/>
      <c r="M125" s="98" t="s">
        <v>0</v>
      </c>
      <c r="N125" s="99" t="s">
        <v>26</v>
      </c>
      <c r="O125" s="100">
        <v>0.20100000000000001</v>
      </c>
      <c r="P125" s="100">
        <f>O125*H125</f>
        <v>14.07</v>
      </c>
      <c r="Q125" s="100">
        <v>0</v>
      </c>
      <c r="R125" s="100">
        <f>Q125*H125</f>
        <v>0</v>
      </c>
      <c r="S125" s="100">
        <v>0.57999999999999996</v>
      </c>
      <c r="T125" s="101">
        <f>S125*H125</f>
        <v>40.599999999999994</v>
      </c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R125" s="102" t="s">
        <v>81</v>
      </c>
      <c r="AT125" s="102" t="s">
        <v>77</v>
      </c>
      <c r="AU125" s="102" t="s">
        <v>46</v>
      </c>
      <c r="AY125" s="1" t="s">
        <v>75</v>
      </c>
      <c r="BE125" s="103">
        <f>IF(N125="základní",J125,0)</f>
        <v>0</v>
      </c>
      <c r="BF125" s="103">
        <f>IF(N125="snížená",J125,0)</f>
        <v>0</v>
      </c>
      <c r="BG125" s="103">
        <f>IF(N125="zákl. přenesená",J125,0)</f>
        <v>0</v>
      </c>
      <c r="BH125" s="103">
        <f>IF(N125="sníž. přenesená",J125,0)</f>
        <v>0</v>
      </c>
      <c r="BI125" s="103">
        <f>IF(N125="nulová",J125,0)</f>
        <v>0</v>
      </c>
      <c r="BJ125" s="1" t="s">
        <v>45</v>
      </c>
      <c r="BK125" s="103">
        <f>ROUND(I125*H125,2)</f>
        <v>0</v>
      </c>
      <c r="BL125" s="1" t="s">
        <v>81</v>
      </c>
      <c r="BM125" s="102" t="s">
        <v>89</v>
      </c>
    </row>
    <row r="126" spans="1:65" s="121" customFormat="1" x14ac:dyDescent="0.2">
      <c r="B126" s="122"/>
      <c r="D126" s="106" t="s">
        <v>83</v>
      </c>
      <c r="E126" s="123" t="s">
        <v>0</v>
      </c>
      <c r="F126" s="124" t="s">
        <v>90</v>
      </c>
      <c r="H126" s="123" t="s">
        <v>0</v>
      </c>
      <c r="L126" s="122"/>
      <c r="M126" s="125"/>
      <c r="N126" s="126"/>
      <c r="O126" s="126"/>
      <c r="P126" s="126"/>
      <c r="Q126" s="126"/>
      <c r="R126" s="126"/>
      <c r="S126" s="126"/>
      <c r="T126" s="127"/>
      <c r="AT126" s="123" t="s">
        <v>83</v>
      </c>
      <c r="AU126" s="123" t="s">
        <v>46</v>
      </c>
      <c r="AV126" s="121" t="s">
        <v>45</v>
      </c>
      <c r="AW126" s="121" t="s">
        <v>18</v>
      </c>
      <c r="AX126" s="121" t="s">
        <v>44</v>
      </c>
      <c r="AY126" s="123" t="s">
        <v>75</v>
      </c>
    </row>
    <row r="127" spans="1:65" s="104" customFormat="1" x14ac:dyDescent="0.2">
      <c r="B127" s="105"/>
      <c r="D127" s="106" t="s">
        <v>83</v>
      </c>
      <c r="E127" s="107" t="s">
        <v>0</v>
      </c>
      <c r="F127" s="108" t="s">
        <v>84</v>
      </c>
      <c r="H127" s="109">
        <v>70</v>
      </c>
      <c r="L127" s="105"/>
      <c r="M127" s="110"/>
      <c r="N127" s="111"/>
      <c r="O127" s="111"/>
      <c r="P127" s="111"/>
      <c r="Q127" s="111"/>
      <c r="R127" s="111"/>
      <c r="S127" s="111"/>
      <c r="T127" s="112"/>
      <c r="AT127" s="107" t="s">
        <v>83</v>
      </c>
      <c r="AU127" s="107" t="s">
        <v>46</v>
      </c>
      <c r="AV127" s="104" t="s">
        <v>46</v>
      </c>
      <c r="AW127" s="104" t="s">
        <v>18</v>
      </c>
      <c r="AX127" s="104" t="s">
        <v>44</v>
      </c>
      <c r="AY127" s="107" t="s">
        <v>75</v>
      </c>
    </row>
    <row r="128" spans="1:65" s="113" customFormat="1" x14ac:dyDescent="0.2">
      <c r="B128" s="114"/>
      <c r="D128" s="106" t="s">
        <v>83</v>
      </c>
      <c r="E128" s="115" t="s">
        <v>0</v>
      </c>
      <c r="F128" s="116" t="s">
        <v>85</v>
      </c>
      <c r="H128" s="117">
        <v>70</v>
      </c>
      <c r="L128" s="114"/>
      <c r="M128" s="118"/>
      <c r="N128" s="119"/>
      <c r="O128" s="119"/>
      <c r="P128" s="119"/>
      <c r="Q128" s="119"/>
      <c r="R128" s="119"/>
      <c r="S128" s="119"/>
      <c r="T128" s="120"/>
      <c r="AT128" s="115" t="s">
        <v>83</v>
      </c>
      <c r="AU128" s="115" t="s">
        <v>46</v>
      </c>
      <c r="AV128" s="113" t="s">
        <v>81</v>
      </c>
      <c r="AW128" s="113" t="s">
        <v>18</v>
      </c>
      <c r="AX128" s="113" t="s">
        <v>45</v>
      </c>
      <c r="AY128" s="115" t="s">
        <v>75</v>
      </c>
    </row>
    <row r="129" spans="1:65" s="76" customFormat="1" ht="22.9" customHeight="1" x14ac:dyDescent="0.2">
      <c r="B129" s="77"/>
      <c r="D129" s="78" t="s">
        <v>43</v>
      </c>
      <c r="E129" s="87" t="s">
        <v>81</v>
      </c>
      <c r="F129" s="87" t="s">
        <v>91</v>
      </c>
      <c r="J129" s="88">
        <f>BK129</f>
        <v>0</v>
      </c>
      <c r="L129" s="77"/>
      <c r="M129" s="81"/>
      <c r="N129" s="82"/>
      <c r="O129" s="82"/>
      <c r="P129" s="83">
        <f>SUM(P130:P133)</f>
        <v>11.899999999999999</v>
      </c>
      <c r="Q129" s="82"/>
      <c r="R129" s="83">
        <f>SUM(R130:R133)</f>
        <v>20.531700000000001</v>
      </c>
      <c r="S129" s="82"/>
      <c r="T129" s="84">
        <f>SUM(T130:T133)</f>
        <v>0</v>
      </c>
      <c r="AR129" s="78" t="s">
        <v>45</v>
      </c>
      <c r="AT129" s="85" t="s">
        <v>43</v>
      </c>
      <c r="AU129" s="85" t="s">
        <v>45</v>
      </c>
      <c r="AY129" s="78" t="s">
        <v>75</v>
      </c>
      <c r="BK129" s="86">
        <f>SUM(BK130:BK133)</f>
        <v>0</v>
      </c>
    </row>
    <row r="130" spans="1:65" s="11" customFormat="1" ht="33" customHeight="1" x14ac:dyDescent="0.2">
      <c r="A130" s="8"/>
      <c r="B130" s="89"/>
      <c r="C130" s="90" t="s">
        <v>92</v>
      </c>
      <c r="D130" s="90" t="s">
        <v>77</v>
      </c>
      <c r="E130" s="91" t="s">
        <v>93</v>
      </c>
      <c r="F130" s="92" t="s">
        <v>94</v>
      </c>
      <c r="G130" s="93" t="s">
        <v>80</v>
      </c>
      <c r="H130" s="94">
        <v>70</v>
      </c>
      <c r="I130" s="95"/>
      <c r="J130" s="96">
        <f>ROUND(I130*H130,2)</f>
        <v>0</v>
      </c>
      <c r="K130" s="97"/>
      <c r="L130" s="9"/>
      <c r="M130" s="98" t="s">
        <v>0</v>
      </c>
      <c r="N130" s="99" t="s">
        <v>26</v>
      </c>
      <c r="O130" s="100">
        <v>0.105</v>
      </c>
      <c r="P130" s="100">
        <f>O130*H130</f>
        <v>7.35</v>
      </c>
      <c r="Q130" s="100">
        <v>0.18051</v>
      </c>
      <c r="R130" s="100">
        <f>Q130*H130</f>
        <v>12.6357</v>
      </c>
      <c r="S130" s="100">
        <v>0</v>
      </c>
      <c r="T130" s="101">
        <f>S130*H130</f>
        <v>0</v>
      </c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R130" s="102" t="s">
        <v>81</v>
      </c>
      <c r="AT130" s="102" t="s">
        <v>77</v>
      </c>
      <c r="AU130" s="102" t="s">
        <v>46</v>
      </c>
      <c r="AY130" s="1" t="s">
        <v>75</v>
      </c>
      <c r="BE130" s="103">
        <f>IF(N130="základní",J130,0)</f>
        <v>0</v>
      </c>
      <c r="BF130" s="103">
        <f>IF(N130="snížená",J130,0)</f>
        <v>0</v>
      </c>
      <c r="BG130" s="103">
        <f>IF(N130="zákl. přenesená",J130,0)</f>
        <v>0</v>
      </c>
      <c r="BH130" s="103">
        <f>IF(N130="sníž. přenesená",J130,0)</f>
        <v>0</v>
      </c>
      <c r="BI130" s="103">
        <f>IF(N130="nulová",J130,0)</f>
        <v>0</v>
      </c>
      <c r="BJ130" s="1" t="s">
        <v>45</v>
      </c>
      <c r="BK130" s="103">
        <f>ROUND(I130*H130,2)</f>
        <v>0</v>
      </c>
      <c r="BL130" s="1" t="s">
        <v>81</v>
      </c>
      <c r="BM130" s="102" t="s">
        <v>95</v>
      </c>
    </row>
    <row r="131" spans="1:65" s="11" customFormat="1" ht="24.2" customHeight="1" x14ac:dyDescent="0.2">
      <c r="A131" s="8"/>
      <c r="B131" s="89"/>
      <c r="C131" s="90" t="s">
        <v>96</v>
      </c>
      <c r="D131" s="90" t="s">
        <v>77</v>
      </c>
      <c r="E131" s="91" t="s">
        <v>97</v>
      </c>
      <c r="F131" s="92" t="s">
        <v>98</v>
      </c>
      <c r="G131" s="93" t="s">
        <v>80</v>
      </c>
      <c r="H131" s="94">
        <v>350</v>
      </c>
      <c r="I131" s="95"/>
      <c r="J131" s="96">
        <f>ROUND(I131*H131,2)</f>
        <v>0</v>
      </c>
      <c r="K131" s="97"/>
      <c r="L131" s="9"/>
      <c r="M131" s="98" t="s">
        <v>0</v>
      </c>
      <c r="N131" s="99" t="s">
        <v>26</v>
      </c>
      <c r="O131" s="100">
        <v>1.2999999999999999E-2</v>
      </c>
      <c r="P131" s="100">
        <f>O131*H131</f>
        <v>4.55</v>
      </c>
      <c r="Q131" s="100">
        <v>2.256E-2</v>
      </c>
      <c r="R131" s="100">
        <f>Q131*H131</f>
        <v>7.8959999999999999</v>
      </c>
      <c r="S131" s="100">
        <v>0</v>
      </c>
      <c r="T131" s="101">
        <f>S131*H131</f>
        <v>0</v>
      </c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R131" s="102" t="s">
        <v>81</v>
      </c>
      <c r="AT131" s="102" t="s">
        <v>77</v>
      </c>
      <c r="AU131" s="102" t="s">
        <v>46</v>
      </c>
      <c r="AY131" s="1" t="s">
        <v>75</v>
      </c>
      <c r="BE131" s="103">
        <f>IF(N131="základní",J131,0)</f>
        <v>0</v>
      </c>
      <c r="BF131" s="103">
        <f>IF(N131="snížená",J131,0)</f>
        <v>0</v>
      </c>
      <c r="BG131" s="103">
        <f>IF(N131="zákl. přenesená",J131,0)</f>
        <v>0</v>
      </c>
      <c r="BH131" s="103">
        <f>IF(N131="sníž. přenesená",J131,0)</f>
        <v>0</v>
      </c>
      <c r="BI131" s="103">
        <f>IF(N131="nulová",J131,0)</f>
        <v>0</v>
      </c>
      <c r="BJ131" s="1" t="s">
        <v>45</v>
      </c>
      <c r="BK131" s="103">
        <f>ROUND(I131*H131,2)</f>
        <v>0</v>
      </c>
      <c r="BL131" s="1" t="s">
        <v>81</v>
      </c>
      <c r="BM131" s="102" t="s">
        <v>99</v>
      </c>
    </row>
    <row r="132" spans="1:65" s="104" customFormat="1" x14ac:dyDescent="0.2">
      <c r="B132" s="105"/>
      <c r="D132" s="106" t="s">
        <v>83</v>
      </c>
      <c r="E132" s="107" t="s">
        <v>0</v>
      </c>
      <c r="F132" s="108" t="s">
        <v>100</v>
      </c>
      <c r="H132" s="109">
        <v>350</v>
      </c>
      <c r="L132" s="105"/>
      <c r="M132" s="110"/>
      <c r="N132" s="111"/>
      <c r="O132" s="111"/>
      <c r="P132" s="111"/>
      <c r="Q132" s="111"/>
      <c r="R132" s="111"/>
      <c r="S132" s="111"/>
      <c r="T132" s="112"/>
      <c r="AT132" s="107" t="s">
        <v>83</v>
      </c>
      <c r="AU132" s="107" t="s">
        <v>46</v>
      </c>
      <c r="AV132" s="104" t="s">
        <v>46</v>
      </c>
      <c r="AW132" s="104" t="s">
        <v>18</v>
      </c>
      <c r="AX132" s="104" t="s">
        <v>44</v>
      </c>
      <c r="AY132" s="107" t="s">
        <v>75</v>
      </c>
    </row>
    <row r="133" spans="1:65" s="113" customFormat="1" x14ac:dyDescent="0.2">
      <c r="B133" s="114"/>
      <c r="D133" s="106" t="s">
        <v>83</v>
      </c>
      <c r="E133" s="115" t="s">
        <v>0</v>
      </c>
      <c r="F133" s="116" t="s">
        <v>85</v>
      </c>
      <c r="H133" s="117">
        <v>350</v>
      </c>
      <c r="L133" s="114"/>
      <c r="M133" s="118"/>
      <c r="N133" s="119"/>
      <c r="O133" s="119"/>
      <c r="P133" s="119"/>
      <c r="Q133" s="119"/>
      <c r="R133" s="119"/>
      <c r="S133" s="119"/>
      <c r="T133" s="120"/>
      <c r="AT133" s="115" t="s">
        <v>83</v>
      </c>
      <c r="AU133" s="115" t="s">
        <v>46</v>
      </c>
      <c r="AV133" s="113" t="s">
        <v>81</v>
      </c>
      <c r="AW133" s="113" t="s">
        <v>18</v>
      </c>
      <c r="AX133" s="113" t="s">
        <v>45</v>
      </c>
      <c r="AY133" s="115" t="s">
        <v>75</v>
      </c>
    </row>
    <row r="134" spans="1:65" s="76" customFormat="1" ht="22.9" customHeight="1" x14ac:dyDescent="0.2">
      <c r="B134" s="77"/>
      <c r="D134" s="78" t="s">
        <v>43</v>
      </c>
      <c r="E134" s="87" t="s">
        <v>101</v>
      </c>
      <c r="F134" s="87" t="s">
        <v>102</v>
      </c>
      <c r="J134" s="88">
        <f>BK134</f>
        <v>0</v>
      </c>
      <c r="L134" s="77"/>
      <c r="M134" s="81"/>
      <c r="N134" s="82"/>
      <c r="O134" s="82"/>
      <c r="P134" s="83">
        <f>SUM(P135:P137)</f>
        <v>81.34</v>
      </c>
      <c r="Q134" s="82"/>
      <c r="R134" s="83">
        <f>SUM(R135:R137)</f>
        <v>53.925200000000004</v>
      </c>
      <c r="S134" s="82"/>
      <c r="T134" s="84">
        <f>SUM(T135:T137)</f>
        <v>0</v>
      </c>
      <c r="AR134" s="78" t="s">
        <v>45</v>
      </c>
      <c r="AT134" s="85" t="s">
        <v>43</v>
      </c>
      <c r="AU134" s="85" t="s">
        <v>45</v>
      </c>
      <c r="AY134" s="78" t="s">
        <v>75</v>
      </c>
      <c r="BK134" s="86">
        <f>SUM(BK135:BK137)</f>
        <v>0</v>
      </c>
    </row>
    <row r="135" spans="1:65" s="11" customFormat="1" ht="24.2" customHeight="1" x14ac:dyDescent="0.2">
      <c r="A135" s="8"/>
      <c r="B135" s="89"/>
      <c r="C135" s="90" t="s">
        <v>103</v>
      </c>
      <c r="D135" s="90" t="s">
        <v>77</v>
      </c>
      <c r="E135" s="91" t="s">
        <v>104</v>
      </c>
      <c r="F135" s="92" t="s">
        <v>105</v>
      </c>
      <c r="G135" s="93" t="s">
        <v>80</v>
      </c>
      <c r="H135" s="94">
        <v>70</v>
      </c>
      <c r="I135" s="95"/>
      <c r="J135" s="96">
        <f>ROUND(I135*H135,2)</f>
        <v>0</v>
      </c>
      <c r="K135" s="97"/>
      <c r="L135" s="9"/>
      <c r="M135" s="98" t="s">
        <v>0</v>
      </c>
      <c r="N135" s="99" t="s">
        <v>26</v>
      </c>
      <c r="O135" s="100">
        <v>3.1E-2</v>
      </c>
      <c r="P135" s="100">
        <f>O135*H135</f>
        <v>2.17</v>
      </c>
      <c r="Q135" s="100">
        <v>0.57499999999999996</v>
      </c>
      <c r="R135" s="100">
        <f>Q135*H135</f>
        <v>40.25</v>
      </c>
      <c r="S135" s="100">
        <v>0</v>
      </c>
      <c r="T135" s="101">
        <f>S135*H135</f>
        <v>0</v>
      </c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R135" s="102" t="s">
        <v>81</v>
      </c>
      <c r="AT135" s="102" t="s">
        <v>77</v>
      </c>
      <c r="AU135" s="102" t="s">
        <v>46</v>
      </c>
      <c r="AY135" s="1" t="s">
        <v>75</v>
      </c>
      <c r="BE135" s="103">
        <f>IF(N135="základní",J135,0)</f>
        <v>0</v>
      </c>
      <c r="BF135" s="103">
        <f>IF(N135="snížená",J135,0)</f>
        <v>0</v>
      </c>
      <c r="BG135" s="103">
        <f>IF(N135="zákl. přenesená",J135,0)</f>
        <v>0</v>
      </c>
      <c r="BH135" s="103">
        <f>IF(N135="sníž. přenesená",J135,0)</f>
        <v>0</v>
      </c>
      <c r="BI135" s="103">
        <f>IF(N135="nulová",J135,0)</f>
        <v>0</v>
      </c>
      <c r="BJ135" s="1" t="s">
        <v>45</v>
      </c>
      <c r="BK135" s="103">
        <f>ROUND(I135*H135,2)</f>
        <v>0</v>
      </c>
      <c r="BL135" s="1" t="s">
        <v>81</v>
      </c>
      <c r="BM135" s="102" t="s">
        <v>106</v>
      </c>
    </row>
    <row r="136" spans="1:65" s="104" customFormat="1" x14ac:dyDescent="0.2">
      <c r="B136" s="105"/>
      <c r="D136" s="106" t="s">
        <v>83</v>
      </c>
      <c r="E136" s="107" t="s">
        <v>0</v>
      </c>
      <c r="F136" s="108" t="s">
        <v>84</v>
      </c>
      <c r="H136" s="109">
        <v>70</v>
      </c>
      <c r="L136" s="105"/>
      <c r="M136" s="110"/>
      <c r="N136" s="111"/>
      <c r="O136" s="111"/>
      <c r="P136" s="111"/>
      <c r="Q136" s="111"/>
      <c r="R136" s="111"/>
      <c r="S136" s="111"/>
      <c r="T136" s="112"/>
      <c r="AT136" s="107" t="s">
        <v>83</v>
      </c>
      <c r="AU136" s="107" t="s">
        <v>46</v>
      </c>
      <c r="AV136" s="104" t="s">
        <v>46</v>
      </c>
      <c r="AW136" s="104" t="s">
        <v>18</v>
      </c>
      <c r="AX136" s="104" t="s">
        <v>45</v>
      </c>
      <c r="AY136" s="107" t="s">
        <v>75</v>
      </c>
    </row>
    <row r="137" spans="1:65" s="11" customFormat="1" ht="24.2" customHeight="1" x14ac:dyDescent="0.2">
      <c r="A137" s="8"/>
      <c r="B137" s="89"/>
      <c r="C137" s="90" t="s">
        <v>4</v>
      </c>
      <c r="D137" s="90" t="s">
        <v>77</v>
      </c>
      <c r="E137" s="91" t="s">
        <v>107</v>
      </c>
      <c r="F137" s="92" t="s">
        <v>108</v>
      </c>
      <c r="G137" s="93" t="s">
        <v>80</v>
      </c>
      <c r="H137" s="94">
        <v>70</v>
      </c>
      <c r="I137" s="95"/>
      <c r="J137" s="96">
        <f>ROUND(I137*H137,2)</f>
        <v>0</v>
      </c>
      <c r="K137" s="97"/>
      <c r="L137" s="9"/>
      <c r="M137" s="98" t="s">
        <v>0</v>
      </c>
      <c r="N137" s="99" t="s">
        <v>26</v>
      </c>
      <c r="O137" s="100">
        <v>1.131</v>
      </c>
      <c r="P137" s="100">
        <f>O137*H137</f>
        <v>79.17</v>
      </c>
      <c r="Q137" s="100">
        <v>0.19536000000000001</v>
      </c>
      <c r="R137" s="100">
        <f>Q137*H137</f>
        <v>13.6752</v>
      </c>
      <c r="S137" s="100">
        <v>0</v>
      </c>
      <c r="T137" s="101">
        <f>S137*H137</f>
        <v>0</v>
      </c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R137" s="102" t="s">
        <v>81</v>
      </c>
      <c r="AT137" s="102" t="s">
        <v>77</v>
      </c>
      <c r="AU137" s="102" t="s">
        <v>46</v>
      </c>
      <c r="AY137" s="1" t="s">
        <v>75</v>
      </c>
      <c r="BE137" s="103">
        <f>IF(N137="základní",J137,0)</f>
        <v>0</v>
      </c>
      <c r="BF137" s="103">
        <f>IF(N137="snížená",J137,0)</f>
        <v>0</v>
      </c>
      <c r="BG137" s="103">
        <f>IF(N137="zákl. přenesená",J137,0)</f>
        <v>0</v>
      </c>
      <c r="BH137" s="103">
        <f>IF(N137="sníž. přenesená",J137,0)</f>
        <v>0</v>
      </c>
      <c r="BI137" s="103">
        <f>IF(N137="nulová",J137,0)</f>
        <v>0</v>
      </c>
      <c r="BJ137" s="1" t="s">
        <v>45</v>
      </c>
      <c r="BK137" s="103">
        <f>ROUND(I137*H137,2)</f>
        <v>0</v>
      </c>
      <c r="BL137" s="1" t="s">
        <v>81</v>
      </c>
      <c r="BM137" s="102" t="s">
        <v>109</v>
      </c>
    </row>
    <row r="138" spans="1:65" s="76" customFormat="1" ht="22.9" customHeight="1" x14ac:dyDescent="0.2">
      <c r="B138" s="77"/>
      <c r="D138" s="78" t="s">
        <v>43</v>
      </c>
      <c r="E138" s="87" t="s">
        <v>110</v>
      </c>
      <c r="F138" s="87" t="s">
        <v>111</v>
      </c>
      <c r="J138" s="88">
        <f>BK138</f>
        <v>0</v>
      </c>
      <c r="L138" s="77"/>
      <c r="M138" s="81"/>
      <c r="N138" s="82"/>
      <c r="O138" s="82"/>
      <c r="P138" s="83">
        <f>P139</f>
        <v>6.3</v>
      </c>
      <c r="Q138" s="82"/>
      <c r="R138" s="83">
        <f>R139</f>
        <v>0</v>
      </c>
      <c r="S138" s="82"/>
      <c r="T138" s="84">
        <f>T139</f>
        <v>0</v>
      </c>
      <c r="AR138" s="78" t="s">
        <v>45</v>
      </c>
      <c r="AT138" s="85" t="s">
        <v>43</v>
      </c>
      <c r="AU138" s="85" t="s">
        <v>45</v>
      </c>
      <c r="AY138" s="78" t="s">
        <v>75</v>
      </c>
      <c r="BK138" s="86">
        <f>BK139</f>
        <v>0</v>
      </c>
    </row>
    <row r="139" spans="1:65" s="11" customFormat="1" ht="24.2" customHeight="1" x14ac:dyDescent="0.2">
      <c r="A139" s="8"/>
      <c r="B139" s="89"/>
      <c r="C139" s="90" t="s">
        <v>112</v>
      </c>
      <c r="D139" s="90" t="s">
        <v>77</v>
      </c>
      <c r="E139" s="91" t="s">
        <v>113</v>
      </c>
      <c r="F139" s="92" t="s">
        <v>114</v>
      </c>
      <c r="G139" s="93" t="s">
        <v>80</v>
      </c>
      <c r="H139" s="94">
        <v>70</v>
      </c>
      <c r="I139" s="95"/>
      <c r="J139" s="96">
        <f>ROUND(I139*H139,2)</f>
        <v>0</v>
      </c>
      <c r="K139" s="97"/>
      <c r="L139" s="9"/>
      <c r="M139" s="98" t="s">
        <v>0</v>
      </c>
      <c r="N139" s="99" t="s">
        <v>26</v>
      </c>
      <c r="O139" s="100">
        <v>0.09</v>
      </c>
      <c r="P139" s="100">
        <f>O139*H139</f>
        <v>6.3</v>
      </c>
      <c r="Q139" s="100">
        <v>0</v>
      </c>
      <c r="R139" s="100">
        <f>Q139*H139</f>
        <v>0</v>
      </c>
      <c r="S139" s="100">
        <v>0</v>
      </c>
      <c r="T139" s="101">
        <f>S139*H139</f>
        <v>0</v>
      </c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R139" s="102" t="s">
        <v>81</v>
      </c>
      <c r="AT139" s="102" t="s">
        <v>77</v>
      </c>
      <c r="AU139" s="102" t="s">
        <v>46</v>
      </c>
      <c r="AY139" s="1" t="s">
        <v>75</v>
      </c>
      <c r="BE139" s="103">
        <f>IF(N139="základní",J139,0)</f>
        <v>0</v>
      </c>
      <c r="BF139" s="103">
        <f>IF(N139="snížená",J139,0)</f>
        <v>0</v>
      </c>
      <c r="BG139" s="103">
        <f>IF(N139="zákl. přenesená",J139,0)</f>
        <v>0</v>
      </c>
      <c r="BH139" s="103">
        <f>IF(N139="sníž. přenesená",J139,0)</f>
        <v>0</v>
      </c>
      <c r="BI139" s="103">
        <f>IF(N139="nulová",J139,0)</f>
        <v>0</v>
      </c>
      <c r="BJ139" s="1" t="s">
        <v>45</v>
      </c>
      <c r="BK139" s="103">
        <f>ROUND(I139*H139,2)</f>
        <v>0</v>
      </c>
      <c r="BL139" s="1" t="s">
        <v>81</v>
      </c>
      <c r="BM139" s="102" t="s">
        <v>115</v>
      </c>
    </row>
    <row r="140" spans="1:65" s="76" customFormat="1" ht="22.9" customHeight="1" x14ac:dyDescent="0.2">
      <c r="B140" s="77"/>
      <c r="D140" s="78" t="s">
        <v>43</v>
      </c>
      <c r="E140" s="87" t="s">
        <v>116</v>
      </c>
      <c r="F140" s="87" t="s">
        <v>117</v>
      </c>
      <c r="J140" s="88">
        <f>BK140</f>
        <v>0</v>
      </c>
      <c r="L140" s="77"/>
      <c r="M140" s="81"/>
      <c r="N140" s="82"/>
      <c r="O140" s="82"/>
      <c r="P140" s="83">
        <f>SUM(P141:P145)</f>
        <v>14.103999999999999</v>
      </c>
      <c r="Q140" s="82"/>
      <c r="R140" s="83">
        <f>SUM(R141:R145)</f>
        <v>0</v>
      </c>
      <c r="S140" s="82"/>
      <c r="T140" s="84">
        <f>SUM(T141:T145)</f>
        <v>0</v>
      </c>
      <c r="AR140" s="78" t="s">
        <v>45</v>
      </c>
      <c r="AT140" s="85" t="s">
        <v>43</v>
      </c>
      <c r="AU140" s="85" t="s">
        <v>45</v>
      </c>
      <c r="AY140" s="78" t="s">
        <v>75</v>
      </c>
      <c r="BK140" s="86">
        <f>SUM(BK141:BK145)</f>
        <v>0</v>
      </c>
    </row>
    <row r="141" spans="1:65" s="11" customFormat="1" ht="24.2" customHeight="1" x14ac:dyDescent="0.2">
      <c r="A141" s="8"/>
      <c r="B141" s="89"/>
      <c r="C141" s="90" t="s">
        <v>118</v>
      </c>
      <c r="D141" s="90" t="s">
        <v>77</v>
      </c>
      <c r="E141" s="91" t="s">
        <v>119</v>
      </c>
      <c r="F141" s="92" t="s">
        <v>120</v>
      </c>
      <c r="G141" s="93" t="s">
        <v>121</v>
      </c>
      <c r="H141" s="94">
        <v>41</v>
      </c>
      <c r="I141" s="95"/>
      <c r="J141" s="96">
        <f>ROUND(I141*H141,2)</f>
        <v>0</v>
      </c>
      <c r="K141" s="97"/>
      <c r="L141" s="9"/>
      <c r="M141" s="98" t="s">
        <v>0</v>
      </c>
      <c r="N141" s="99" t="s">
        <v>26</v>
      </c>
      <c r="O141" s="100">
        <v>0.125</v>
      </c>
      <c r="P141" s="100">
        <f>O141*H141</f>
        <v>5.125</v>
      </c>
      <c r="Q141" s="100">
        <v>0</v>
      </c>
      <c r="R141" s="100">
        <f>Q141*H141</f>
        <v>0</v>
      </c>
      <c r="S141" s="100">
        <v>0</v>
      </c>
      <c r="T141" s="101">
        <f>S141*H141</f>
        <v>0</v>
      </c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R141" s="102" t="s">
        <v>81</v>
      </c>
      <c r="AT141" s="102" t="s">
        <v>77</v>
      </c>
      <c r="AU141" s="102" t="s">
        <v>46</v>
      </c>
      <c r="AY141" s="1" t="s">
        <v>75</v>
      </c>
      <c r="BE141" s="103">
        <f>IF(N141="základní",J141,0)</f>
        <v>0</v>
      </c>
      <c r="BF141" s="103">
        <f>IF(N141="snížená",J141,0)</f>
        <v>0</v>
      </c>
      <c r="BG141" s="103">
        <f>IF(N141="zákl. přenesená",J141,0)</f>
        <v>0</v>
      </c>
      <c r="BH141" s="103">
        <f>IF(N141="sníž. přenesená",J141,0)</f>
        <v>0</v>
      </c>
      <c r="BI141" s="103">
        <f>IF(N141="nulová",J141,0)</f>
        <v>0</v>
      </c>
      <c r="BJ141" s="1" t="s">
        <v>45</v>
      </c>
      <c r="BK141" s="103">
        <f>ROUND(I141*H141,2)</f>
        <v>0</v>
      </c>
      <c r="BL141" s="1" t="s">
        <v>81</v>
      </c>
      <c r="BM141" s="102" t="s">
        <v>122</v>
      </c>
    </row>
    <row r="142" spans="1:65" s="11" customFormat="1" ht="24.2" customHeight="1" x14ac:dyDescent="0.2">
      <c r="A142" s="8"/>
      <c r="B142" s="89"/>
      <c r="C142" s="90" t="s">
        <v>123</v>
      </c>
      <c r="D142" s="90" t="s">
        <v>77</v>
      </c>
      <c r="E142" s="91" t="s">
        <v>124</v>
      </c>
      <c r="F142" s="92" t="s">
        <v>125</v>
      </c>
      <c r="G142" s="93" t="s">
        <v>121</v>
      </c>
      <c r="H142" s="94">
        <v>410</v>
      </c>
      <c r="I142" s="95"/>
      <c r="J142" s="96">
        <f>ROUND(I142*H142,2)</f>
        <v>0</v>
      </c>
      <c r="K142" s="97"/>
      <c r="L142" s="9"/>
      <c r="M142" s="98" t="s">
        <v>0</v>
      </c>
      <c r="N142" s="99" t="s">
        <v>26</v>
      </c>
      <c r="O142" s="100">
        <v>6.0000000000000001E-3</v>
      </c>
      <c r="P142" s="100">
        <f>O142*H142</f>
        <v>2.46</v>
      </c>
      <c r="Q142" s="100">
        <v>0</v>
      </c>
      <c r="R142" s="100">
        <f>Q142*H142</f>
        <v>0</v>
      </c>
      <c r="S142" s="100">
        <v>0</v>
      </c>
      <c r="T142" s="101">
        <f>S142*H142</f>
        <v>0</v>
      </c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R142" s="102" t="s">
        <v>81</v>
      </c>
      <c r="AT142" s="102" t="s">
        <v>77</v>
      </c>
      <c r="AU142" s="102" t="s">
        <v>46</v>
      </c>
      <c r="AY142" s="1" t="s">
        <v>75</v>
      </c>
      <c r="BE142" s="103">
        <f>IF(N142="základní",J142,0)</f>
        <v>0</v>
      </c>
      <c r="BF142" s="103">
        <f>IF(N142="snížená",J142,0)</f>
        <v>0</v>
      </c>
      <c r="BG142" s="103">
        <f>IF(N142="zákl. přenesená",J142,0)</f>
        <v>0</v>
      </c>
      <c r="BH142" s="103">
        <f>IF(N142="sníž. přenesená",J142,0)</f>
        <v>0</v>
      </c>
      <c r="BI142" s="103">
        <f>IF(N142="nulová",J142,0)</f>
        <v>0</v>
      </c>
      <c r="BJ142" s="1" t="s">
        <v>45</v>
      </c>
      <c r="BK142" s="103">
        <f>ROUND(I142*H142,2)</f>
        <v>0</v>
      </c>
      <c r="BL142" s="1" t="s">
        <v>81</v>
      </c>
      <c r="BM142" s="102" t="s">
        <v>126</v>
      </c>
    </row>
    <row r="143" spans="1:65" s="104" customFormat="1" x14ac:dyDescent="0.2">
      <c r="B143" s="105"/>
      <c r="D143" s="106" t="s">
        <v>83</v>
      </c>
      <c r="E143" s="107" t="s">
        <v>0</v>
      </c>
      <c r="F143" s="108" t="s">
        <v>127</v>
      </c>
      <c r="H143" s="109">
        <v>410</v>
      </c>
      <c r="L143" s="105"/>
      <c r="M143" s="110"/>
      <c r="N143" s="111"/>
      <c r="O143" s="111"/>
      <c r="P143" s="111"/>
      <c r="Q143" s="111"/>
      <c r="R143" s="111"/>
      <c r="S143" s="111"/>
      <c r="T143" s="112"/>
      <c r="AT143" s="107" t="s">
        <v>83</v>
      </c>
      <c r="AU143" s="107" t="s">
        <v>46</v>
      </c>
      <c r="AV143" s="104" t="s">
        <v>46</v>
      </c>
      <c r="AW143" s="104" t="s">
        <v>18</v>
      </c>
      <c r="AX143" s="104" t="s">
        <v>45</v>
      </c>
      <c r="AY143" s="107" t="s">
        <v>75</v>
      </c>
    </row>
    <row r="144" spans="1:65" s="11" customFormat="1" ht="24.2" customHeight="1" x14ac:dyDescent="0.2">
      <c r="A144" s="8"/>
      <c r="B144" s="89"/>
      <c r="C144" s="90" t="s">
        <v>128</v>
      </c>
      <c r="D144" s="90" t="s">
        <v>77</v>
      </c>
      <c r="E144" s="91" t="s">
        <v>129</v>
      </c>
      <c r="F144" s="92" t="s">
        <v>130</v>
      </c>
      <c r="G144" s="93" t="s">
        <v>121</v>
      </c>
      <c r="H144" s="94">
        <v>41</v>
      </c>
      <c r="I144" s="95"/>
      <c r="J144" s="96">
        <f>ROUND(I144*H144,2)</f>
        <v>0</v>
      </c>
      <c r="K144" s="97"/>
      <c r="L144" s="9"/>
      <c r="M144" s="98" t="s">
        <v>0</v>
      </c>
      <c r="N144" s="99" t="s">
        <v>26</v>
      </c>
      <c r="O144" s="100">
        <v>0.159</v>
      </c>
      <c r="P144" s="100">
        <f>O144*H144</f>
        <v>6.5190000000000001</v>
      </c>
      <c r="Q144" s="100">
        <v>0</v>
      </c>
      <c r="R144" s="100">
        <f>Q144*H144</f>
        <v>0</v>
      </c>
      <c r="S144" s="100">
        <v>0</v>
      </c>
      <c r="T144" s="101">
        <f>S144*H144</f>
        <v>0</v>
      </c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R144" s="102" t="s">
        <v>81</v>
      </c>
      <c r="AT144" s="102" t="s">
        <v>77</v>
      </c>
      <c r="AU144" s="102" t="s">
        <v>46</v>
      </c>
      <c r="AY144" s="1" t="s">
        <v>75</v>
      </c>
      <c r="BE144" s="103">
        <f>IF(N144="základní",J144,0)</f>
        <v>0</v>
      </c>
      <c r="BF144" s="103">
        <f>IF(N144="snížená",J144,0)</f>
        <v>0</v>
      </c>
      <c r="BG144" s="103">
        <f>IF(N144="zákl. přenesená",J144,0)</f>
        <v>0</v>
      </c>
      <c r="BH144" s="103">
        <f>IF(N144="sníž. přenesená",J144,0)</f>
        <v>0</v>
      </c>
      <c r="BI144" s="103">
        <f>IF(N144="nulová",J144,0)</f>
        <v>0</v>
      </c>
      <c r="BJ144" s="1" t="s">
        <v>45</v>
      </c>
      <c r="BK144" s="103">
        <f>ROUND(I144*H144,2)</f>
        <v>0</v>
      </c>
      <c r="BL144" s="1" t="s">
        <v>81</v>
      </c>
      <c r="BM144" s="102" t="s">
        <v>131</v>
      </c>
    </row>
    <row r="145" spans="1:65" s="11" customFormat="1" ht="24.2" customHeight="1" x14ac:dyDescent="0.2">
      <c r="A145" s="8"/>
      <c r="B145" s="89"/>
      <c r="C145" s="90" t="s">
        <v>132</v>
      </c>
      <c r="D145" s="90" t="s">
        <v>77</v>
      </c>
      <c r="E145" s="91" t="s">
        <v>133</v>
      </c>
      <c r="F145" s="92" t="s">
        <v>134</v>
      </c>
      <c r="G145" s="93" t="s">
        <v>121</v>
      </c>
      <c r="H145" s="94">
        <v>41</v>
      </c>
      <c r="I145" s="95"/>
      <c r="J145" s="96">
        <f>ROUND(I145*H145,2)</f>
        <v>0</v>
      </c>
      <c r="K145" s="97"/>
      <c r="L145" s="9"/>
      <c r="M145" s="98" t="s">
        <v>0</v>
      </c>
      <c r="N145" s="99" t="s">
        <v>26</v>
      </c>
      <c r="O145" s="100">
        <v>0</v>
      </c>
      <c r="P145" s="100">
        <f>O145*H145</f>
        <v>0</v>
      </c>
      <c r="Q145" s="100">
        <v>0</v>
      </c>
      <c r="R145" s="100">
        <f>Q145*H145</f>
        <v>0</v>
      </c>
      <c r="S145" s="100">
        <v>0</v>
      </c>
      <c r="T145" s="101">
        <f>S145*H145</f>
        <v>0</v>
      </c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R145" s="102" t="s">
        <v>81</v>
      </c>
      <c r="AT145" s="102" t="s">
        <v>77</v>
      </c>
      <c r="AU145" s="102" t="s">
        <v>46</v>
      </c>
      <c r="AY145" s="1" t="s">
        <v>75</v>
      </c>
      <c r="BE145" s="103">
        <f>IF(N145="základní",J145,0)</f>
        <v>0</v>
      </c>
      <c r="BF145" s="103">
        <f>IF(N145="snížená",J145,0)</f>
        <v>0</v>
      </c>
      <c r="BG145" s="103">
        <f>IF(N145="zákl. přenesená",J145,0)</f>
        <v>0</v>
      </c>
      <c r="BH145" s="103">
        <f>IF(N145="sníž. přenesená",J145,0)</f>
        <v>0</v>
      </c>
      <c r="BI145" s="103">
        <f>IF(N145="nulová",J145,0)</f>
        <v>0</v>
      </c>
      <c r="BJ145" s="1" t="s">
        <v>45</v>
      </c>
      <c r="BK145" s="103">
        <f>ROUND(I145*H145,2)</f>
        <v>0</v>
      </c>
      <c r="BL145" s="1" t="s">
        <v>81</v>
      </c>
      <c r="BM145" s="102" t="s">
        <v>135</v>
      </c>
    </row>
    <row r="146" spans="1:65" s="76" customFormat="1" ht="22.9" customHeight="1" x14ac:dyDescent="0.2">
      <c r="B146" s="77"/>
      <c r="D146" s="78" t="s">
        <v>43</v>
      </c>
      <c r="E146" s="87" t="s">
        <v>136</v>
      </c>
      <c r="F146" s="87" t="s">
        <v>137</v>
      </c>
      <c r="J146" s="88">
        <f>BK146</f>
        <v>0</v>
      </c>
      <c r="L146" s="77"/>
      <c r="M146" s="81"/>
      <c r="N146" s="82"/>
      <c r="O146" s="82"/>
      <c r="P146" s="83">
        <f>P147</f>
        <v>29.576500000000003</v>
      </c>
      <c r="Q146" s="82"/>
      <c r="R146" s="83">
        <f>R147</f>
        <v>0</v>
      </c>
      <c r="S146" s="82"/>
      <c r="T146" s="84">
        <f>T147</f>
        <v>0</v>
      </c>
      <c r="AR146" s="78" t="s">
        <v>45</v>
      </c>
      <c r="AT146" s="85" t="s">
        <v>43</v>
      </c>
      <c r="AU146" s="85" t="s">
        <v>45</v>
      </c>
      <c r="AY146" s="78" t="s">
        <v>75</v>
      </c>
      <c r="BK146" s="86">
        <f>BK147</f>
        <v>0</v>
      </c>
    </row>
    <row r="147" spans="1:65" s="11" customFormat="1" ht="24.2" customHeight="1" x14ac:dyDescent="0.2">
      <c r="A147" s="8"/>
      <c r="B147" s="89"/>
      <c r="C147" s="90" t="s">
        <v>138</v>
      </c>
      <c r="D147" s="90" t="s">
        <v>77</v>
      </c>
      <c r="E147" s="91" t="s">
        <v>139</v>
      </c>
      <c r="F147" s="92" t="s">
        <v>140</v>
      </c>
      <c r="G147" s="93" t="s">
        <v>121</v>
      </c>
      <c r="H147" s="94">
        <v>74.5</v>
      </c>
      <c r="I147" s="95"/>
      <c r="J147" s="96">
        <f>ROUND(I147*H147,2)</f>
        <v>0</v>
      </c>
      <c r="K147" s="97"/>
      <c r="L147" s="9"/>
      <c r="M147" s="128" t="s">
        <v>0</v>
      </c>
      <c r="N147" s="129" t="s">
        <v>26</v>
      </c>
      <c r="O147" s="130">
        <v>0.39700000000000002</v>
      </c>
      <c r="P147" s="130">
        <f>O147*H147</f>
        <v>29.576500000000003</v>
      </c>
      <c r="Q147" s="130">
        <v>0</v>
      </c>
      <c r="R147" s="130">
        <f>Q147*H147</f>
        <v>0</v>
      </c>
      <c r="S147" s="130">
        <v>0</v>
      </c>
      <c r="T147" s="131">
        <f>S147*H147</f>
        <v>0</v>
      </c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R147" s="102" t="s">
        <v>81</v>
      </c>
      <c r="AT147" s="102" t="s">
        <v>77</v>
      </c>
      <c r="AU147" s="102" t="s">
        <v>46</v>
      </c>
      <c r="AY147" s="1" t="s">
        <v>75</v>
      </c>
      <c r="BE147" s="103">
        <f>IF(N147="základní",J147,0)</f>
        <v>0</v>
      </c>
      <c r="BF147" s="103">
        <f>IF(N147="snížená",J147,0)</f>
        <v>0</v>
      </c>
      <c r="BG147" s="103">
        <f>IF(N147="zákl. přenesená",J147,0)</f>
        <v>0</v>
      </c>
      <c r="BH147" s="103">
        <f>IF(N147="sníž. přenesená",J147,0)</f>
        <v>0</v>
      </c>
      <c r="BI147" s="103">
        <f>IF(N147="nulová",J147,0)</f>
        <v>0</v>
      </c>
      <c r="BJ147" s="1" t="s">
        <v>45</v>
      </c>
      <c r="BK147" s="103">
        <f>ROUND(I147*H147,2)</f>
        <v>0</v>
      </c>
      <c r="BL147" s="1" t="s">
        <v>81</v>
      </c>
      <c r="BM147" s="102" t="s">
        <v>141</v>
      </c>
    </row>
    <row r="148" spans="1:65" s="11" customFormat="1" ht="6.95" customHeight="1" x14ac:dyDescent="0.2">
      <c r="A148" s="8"/>
      <c r="B148" s="17"/>
      <c r="C148" s="18"/>
      <c r="D148" s="18"/>
      <c r="E148" s="18"/>
      <c r="F148" s="18"/>
      <c r="G148" s="18"/>
      <c r="H148" s="18"/>
      <c r="I148" s="18"/>
      <c r="J148" s="18"/>
      <c r="K148" s="18"/>
      <c r="L148" s="9"/>
      <c r="M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</row>
  </sheetData>
  <sheetProtection selectLockedCells="1"/>
  <protectedRanges>
    <protectedRange sqref="I130:I147" name="Oblast1"/>
  </protectedRanges>
  <autoFilter ref="C118:K147" xr:uid="{00000000-0009-0000-0000-000001000000}"/>
  <mergeCells count="6">
    <mergeCell ref="E111:H111"/>
    <mergeCell ref="L2:V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2503040001 - Oprava zpevn...</vt:lpstr>
      <vt:lpstr>'2503040001 - Oprava zpevn...'!Názvy_tisku</vt:lpstr>
      <vt:lpstr>'2503040001 - Oprava zpevn...'!Oblast_tisku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Srovnal David</dc:creator>
  <cp:lastModifiedBy>Srovnal David</cp:lastModifiedBy>
  <dcterms:created xsi:type="dcterms:W3CDTF">2025-03-11T17:01:19Z</dcterms:created>
  <dcterms:modified xsi:type="dcterms:W3CDTF">2025-03-12T10:25:02Z</dcterms:modified>
</cp:coreProperties>
</file>