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5\Q2 úprava místností 4.NP\VZMR\"/>
    </mc:Choice>
  </mc:AlternateContent>
  <xr:revisionPtr revIDLastSave="0" documentId="13_ncr:1_{1BAF0213-4293-48BC-BC63-8DAF8B4EFF12}" xr6:coauthVersionLast="36" xr6:coauthVersionMax="36" xr10:uidLastSave="{00000000-0000-0000-0000-000000000000}"/>
  <bookViews>
    <workbookView xWindow="0" yWindow="0" windowWidth="28800" windowHeight="11625" activeTab="1" xr2:uid="{C0E53240-D1ED-4925-80BF-1D64F0292FA6}"/>
  </bookViews>
  <sheets>
    <sheet name="Rekapitulace" sheetId="6" r:id="rId1"/>
    <sheet name="Rozpočet" sheetId="7" r:id="rId2"/>
  </sheets>
  <definedNames>
    <definedName name="Mena">Rekapitulace!$I$27</definedName>
    <definedName name="_xlnm.Print_Area" localSheetId="1">Rozpočet!$A$1:$G$314</definedName>
    <definedName name="SazbaDPH1" localSheetId="0">Rekapitulace!$D$21</definedName>
    <definedName name="SazbaDPH2" localSheetId="0">Rekapitulace!$D$23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G11" i="7"/>
  <c r="G13" i="7"/>
  <c r="G15" i="7"/>
  <c r="G17" i="7"/>
  <c r="G20" i="7"/>
  <c r="G24" i="7"/>
  <c r="G26" i="7"/>
  <c r="G29" i="7"/>
  <c r="G30" i="7"/>
  <c r="G34" i="7"/>
  <c r="G36" i="7"/>
  <c r="G39" i="7"/>
  <c r="G41" i="7"/>
  <c r="G40" i="7" s="1"/>
  <c r="G42" i="7"/>
  <c r="G43" i="7"/>
  <c r="G46" i="7"/>
  <c r="G48" i="7"/>
  <c r="G50" i="7"/>
  <c r="G52" i="7"/>
  <c r="G54" i="7"/>
  <c r="G56" i="7"/>
  <c r="G61" i="7"/>
  <c r="G65" i="7"/>
  <c r="G71" i="7"/>
  <c r="G70" i="7" s="1"/>
  <c r="G74" i="7"/>
  <c r="G73" i="7" s="1"/>
  <c r="G77" i="7"/>
  <c r="G76" i="7" s="1"/>
  <c r="G79" i="7"/>
  <c r="G81" i="7"/>
  <c r="G83" i="7"/>
  <c r="G85" i="7"/>
  <c r="G87" i="7"/>
  <c r="G90" i="7"/>
  <c r="G89" i="7" s="1"/>
  <c r="G93" i="7"/>
  <c r="G96" i="7"/>
  <c r="G98" i="7"/>
  <c r="G100" i="7"/>
  <c r="G102" i="7"/>
  <c r="G104" i="7"/>
  <c r="G106" i="7"/>
  <c r="G108" i="7"/>
  <c r="G110" i="7"/>
  <c r="G112" i="7"/>
  <c r="G114" i="7"/>
  <c r="G116" i="7"/>
  <c r="G119" i="7"/>
  <c r="G118" i="7" s="1"/>
  <c r="G121" i="7"/>
  <c r="G123" i="7"/>
  <c r="G125" i="7"/>
  <c r="G127" i="7"/>
  <c r="G129" i="7"/>
  <c r="G130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9" i="7"/>
  <c r="G148" i="7" s="1"/>
  <c r="G153" i="7"/>
  <c r="G155" i="7"/>
  <c r="G157" i="7"/>
  <c r="G161" i="7"/>
  <c r="G164" i="7"/>
  <c r="G166" i="7"/>
  <c r="G169" i="7"/>
  <c r="G171" i="7"/>
  <c r="G173" i="7"/>
  <c r="G176" i="7"/>
  <c r="G175" i="7" s="1"/>
  <c r="G179" i="7"/>
  <c r="G182" i="7"/>
  <c r="G184" i="7"/>
  <c r="G187" i="7"/>
  <c r="G189" i="7"/>
  <c r="G191" i="7"/>
  <c r="G193" i="7"/>
  <c r="G196" i="7"/>
  <c r="G198" i="7"/>
  <c r="G200" i="7"/>
  <c r="G202" i="7"/>
  <c r="G205" i="7"/>
  <c r="G209" i="7"/>
  <c r="G211" i="7"/>
  <c r="G213" i="7"/>
  <c r="G216" i="7"/>
  <c r="G219" i="7"/>
  <c r="G221" i="7"/>
  <c r="G223" i="7"/>
  <c r="G226" i="7"/>
  <c r="G230" i="7"/>
  <c r="G236" i="7"/>
  <c r="G242" i="7"/>
  <c r="G249" i="7"/>
  <c r="G252" i="7"/>
  <c r="G254" i="7"/>
  <c r="G260" i="7"/>
  <c r="G263" i="7"/>
  <c r="G265" i="7"/>
  <c r="G268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1" i="7"/>
  <c r="G302" i="7"/>
  <c r="G303" i="7"/>
  <c r="G304" i="7"/>
  <c r="G305" i="7"/>
  <c r="G306" i="7"/>
  <c r="G307" i="7"/>
  <c r="G308" i="7"/>
  <c r="G310" i="7"/>
  <c r="G309" i="7" s="1"/>
  <c r="H18" i="6" s="1"/>
  <c r="G311" i="7"/>
  <c r="G312" i="7"/>
  <c r="G313" i="7"/>
  <c r="G314" i="7"/>
  <c r="I21" i="6"/>
  <c r="D22" i="6"/>
  <c r="I22" i="6"/>
  <c r="I23" i="6"/>
  <c r="D24" i="6"/>
  <c r="I24" i="6"/>
  <c r="I26" i="6"/>
  <c r="G152" i="7" l="1"/>
  <c r="H17" i="6" s="1"/>
  <c r="H19" i="6" s="1"/>
  <c r="F23" i="6" s="1"/>
  <c r="F27" i="6" s="1"/>
  <c r="G19" i="7"/>
  <c r="G267" i="7"/>
  <c r="G218" i="7"/>
  <c r="G133" i="7"/>
  <c r="G120" i="7"/>
  <c r="G33" i="7"/>
  <c r="G262" i="7"/>
  <c r="G92" i="7"/>
  <c r="G45" i="7"/>
  <c r="G168" i="7"/>
  <c r="G300" i="7"/>
  <c r="G225" i="7"/>
  <c r="G208" i="7"/>
  <c r="G178" i="7"/>
  <c r="G8" i="7"/>
  <c r="H16" i="6"/>
  <c r="F2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D56C701C-BB5A-4C60-8546-E1648F849FE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128838A4-30C3-4563-BA01-5820331E8012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7F2425A3-53EB-4380-BD4A-9ED9D150329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5B7BF221-C4A2-4DA2-9A63-79506F2E19F2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C6DAEAC5-F1F1-4E64-890F-DD3D4FB9A606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3BF380AA-2BBE-4A8F-8A8B-15C2921763A8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<sst xmlns="http://schemas.openxmlformats.org/spreadsheetml/2006/main" count="1020" uniqueCount="515">
  <si>
    <t xml:space="preserve">Položkový rozpočet </t>
  </si>
  <si>
    <t>#TypZaznamu#</t>
  </si>
  <si>
    <t>S:</t>
  </si>
  <si>
    <t>Budova Q - 4.NP</t>
  </si>
  <si>
    <t>STA</t>
  </si>
  <si>
    <t>O:</t>
  </si>
  <si>
    <t>Rekonstrukce pokojů a chodby ve 4.NP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</si>
  <si>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</si>
  <si>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</si>
  <si>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</si>
  <si>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</si>
  <si>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</si>
  <si>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</si>
  <si>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</si>
  <si>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</si>
  <si>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</si>
  <si>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</si>
  <si>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</si>
  <si>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3</t>
  </si>
  <si>
    <t>Svislé a kompletní konstrukce</t>
  </si>
  <si>
    <t>DIL</t>
  </si>
  <si>
    <t>311271177</t>
  </si>
  <si>
    <t>Zdivo z tvárnic Ytong hladkých tl. 300 mm</t>
  </si>
  <si>
    <t>m2</t>
  </si>
  <si>
    <t>POL1_</t>
  </si>
  <si>
    <t>sloupek zdiva : (0,3+0,65)*2</t>
  </si>
  <si>
    <t>VV</t>
  </si>
  <si>
    <t>317121022</t>
  </si>
  <si>
    <t>Osazení překladu keramického plochého, světlost do 1800 mm</t>
  </si>
  <si>
    <t>kus</t>
  </si>
  <si>
    <t>Odkaz na mn. položky pořadí 5 : 1,00000</t>
  </si>
  <si>
    <t>342255024</t>
  </si>
  <si>
    <t>Příčky z desek Ytong tl. 100 mm desky Klasik, 599 x 249 x 100 mm</t>
  </si>
  <si>
    <t>4.NP; přizdívka : 1,2*1,25</t>
  </si>
  <si>
    <t>342255028</t>
  </si>
  <si>
    <t>Příčky z desek Ytong tl. 150 mm</t>
  </si>
  <si>
    <t>Pokoj č.9: vyzdění instalační šachty : (0,35+1)*2,5</t>
  </si>
  <si>
    <t>59340715.A</t>
  </si>
  <si>
    <t>Překlad keramický Porotherm KP 11,5, rozměr 1500 x 115 x 71 mm</t>
  </si>
  <si>
    <t>POL3_</t>
  </si>
  <si>
    <t>4.NP; nový dveřní otvor : 1</t>
  </si>
  <si>
    <t>342</t>
  </si>
  <si>
    <t>Stěny a příčky montované lehké</t>
  </si>
  <si>
    <t>342012221</t>
  </si>
  <si>
    <t>Příčka sádrokartonová tl. 100 mm, 1x ocelová konstrukce CW 75, izolace, 1x opláštěná, RB tl. 12,5 mm včetně dodávky minerální izolace tl. 50 mm, EI 30</t>
  </si>
  <si>
    <t xml:space="preserve">4.NP : </t>
  </si>
  <si>
    <t>m.č.Q204210 pokoj 1L : 2,8*2,78</t>
  </si>
  <si>
    <t>m.č.Q204210 pokoj 2L : 4,15*2,78</t>
  </si>
  <si>
    <t>342012223</t>
  </si>
  <si>
    <t>Příčka sádrokartonová tl. 100 mm, 1x ocelová konstrukce CW 75, izolace, 1x opláštěná, RBI tl.12,5 mm včetně dodávky minerální izolace tl. 50 mm, EI 30</t>
  </si>
  <si>
    <t>4.NP sociálky : 2,15*1,65</t>
  </si>
  <si>
    <t>342091082</t>
  </si>
  <si>
    <t>Příplatek k příčce sádrokartonové za plochu do 5 m2</t>
  </si>
  <si>
    <t>Odkaz na mn. položky pořadí 6 : 19,32100</t>
  </si>
  <si>
    <t>Odkaz na mn. položky pořadí 7 : 3,54750</t>
  </si>
  <si>
    <t>3420123.R001</t>
  </si>
  <si>
    <t>Oddělení prostor stavby od normáního provozu dočasnou SDK příčkou</t>
  </si>
  <si>
    <t>kompl</t>
  </si>
  <si>
    <t>763111720</t>
  </si>
  <si>
    <t>SDK příčka vyztužení pro osazení skříněk, polic atd.</t>
  </si>
  <si>
    <t xml:space="preserve">m     </t>
  </si>
  <si>
    <t>4.NP - topení : 4*1</t>
  </si>
  <si>
    <t>4.NP - klima : 2*1</t>
  </si>
  <si>
    <t>416</t>
  </si>
  <si>
    <t>Podhledy a mezistropy montované lehké</t>
  </si>
  <si>
    <t>416023231</t>
  </si>
  <si>
    <t>Podhled sádrokartonový, 1x ocelová konstrukce C, bez izolace, 2x opláštěná, RB tl. 12,5 mm</t>
  </si>
  <si>
    <t>4.NP - zapravení kolem oken : 5,4</t>
  </si>
  <si>
    <t>416064212</t>
  </si>
  <si>
    <t>Podhled sádrokartonový kazetový 600 x 600 mm, závěsný rošt, bez izolace, ARMSTRONG Plain SK, hrana A</t>
  </si>
  <si>
    <t>4.NP - obnova kazetového stropu : 32,97</t>
  </si>
  <si>
    <t>4.NP - chodba : 2,5+6,8</t>
  </si>
  <si>
    <t>416093111</t>
  </si>
  <si>
    <t>Čelo podhledu ze sádrokartonu, výšky do 200 mm, 1x ocelová konstr. CD, 1x opláštěná, RB tl. 12,5 mm</t>
  </si>
  <si>
    <t>42</t>
  </si>
  <si>
    <t>Vodorovné nosné konstrukce</t>
  </si>
  <si>
    <t>285175111</t>
  </si>
  <si>
    <t>Osazení ocelové roznášecí konstrukce do 40 kg</t>
  </si>
  <si>
    <t>kg</t>
  </si>
  <si>
    <t>Pokoj č.1 : 1,4*2*3,377</t>
  </si>
  <si>
    <t>13331512</t>
  </si>
  <si>
    <t>Tyč ocelová L rovnoramenná S235JR, rozměr 50 x 50 x 5 mm</t>
  </si>
  <si>
    <t>t</t>
  </si>
  <si>
    <t>Pokoj č.1 : 1,4*2*0,00377*1,08</t>
  </si>
  <si>
    <t>61</t>
  </si>
  <si>
    <t>Úpravy povrchů vnitřní</t>
  </si>
  <si>
    <t>319201316</t>
  </si>
  <si>
    <t>Vyrovnání zdiva pod omítku maltou ze suché maltové směsi tl. do 20 mm</t>
  </si>
  <si>
    <t>4.NP - vyrovnání stěny v koupelně : 1,68*2,8</t>
  </si>
  <si>
    <t>602011102</t>
  </si>
  <si>
    <t>Postřik na stěnách cementový, ručně</t>
  </si>
  <si>
    <t>WC+sprcha : (1,68*2,8)+(2,2*2,8)</t>
  </si>
  <si>
    <t>602011112</t>
  </si>
  <si>
    <t>Omítka na stěnách jádrová vápenocementová, ručně</t>
  </si>
  <si>
    <t>602023193</t>
  </si>
  <si>
    <t>Penetrace stěn</t>
  </si>
  <si>
    <t>610991111</t>
  </si>
  <si>
    <t>Zakrývání výplní vnitřních otvorů</t>
  </si>
  <si>
    <t>4.NP : (4,064*1,64)+(7,07*2,7)</t>
  </si>
  <si>
    <t>612421637</t>
  </si>
  <si>
    <t>Omítka vnitřní zdiva, MVC, štuková</t>
  </si>
  <si>
    <t>Pokoj č.9: vyzdění instalační šachty : (0,35+1)*1,2</t>
  </si>
  <si>
    <t>WC+sprcha : (1,68*0,68)+(2,2*0,68)</t>
  </si>
  <si>
    <t>4.NP; přizdívka : ((0,1*1,25)*2)+(1,2*1,25)+(0,1*1,2)</t>
  </si>
  <si>
    <t>612421431</t>
  </si>
  <si>
    <t>Oprava vápen.omítek stěn do 50 % pl. - štukových s použitím suché maltové směsi</t>
  </si>
  <si>
    <t>Chodba 4.NP : (2,2*0,4)+((0,7+0,6+0,3+0,6)*2,2)+((1,5+0,6+0,4)*2)</t>
  </si>
  <si>
    <t>Pokoj č.1 : ((1,2+1,2+0,3+0,55+1,85+0,6+0,6+0,6)*2,2)+(1,3*0,6)</t>
  </si>
  <si>
    <t>Pokoj č.2 : ((1,2+0,9+0,75)*2,8)+(4,1*1,1)+(4,1*0,25)</t>
  </si>
  <si>
    <t>612481211</t>
  </si>
  <si>
    <t>Montáž výztužné sítě (perlinky) do stěrky - vnitřní stěny včetně výztužné sítě a stěrkového tmelu weber</t>
  </si>
  <si>
    <t>oprava prostupu pro klima : (0,5*0,5)*2</t>
  </si>
  <si>
    <t>62</t>
  </si>
  <si>
    <t>Úpravy povrchů vnější</t>
  </si>
  <si>
    <t>622472113</t>
  </si>
  <si>
    <t>Omítka stěn vnější ze SMS štuková slož. III.ručně</t>
  </si>
  <si>
    <t>63</t>
  </si>
  <si>
    <t>Podlahy a podlahové konstrukce</t>
  </si>
  <si>
    <t>631315711</t>
  </si>
  <si>
    <t>Mazanina betonová tl. 12 - 24 cm C 25/30 z betonu prostého</t>
  </si>
  <si>
    <t>m3</t>
  </si>
  <si>
    <t>Pokoj č.1 : 1,3*0,8*0,25</t>
  </si>
  <si>
    <t>64</t>
  </si>
  <si>
    <t>Výplně otvorů</t>
  </si>
  <si>
    <t>642942111</t>
  </si>
  <si>
    <t>Osazení zárubní dveřních ocelových, pl. do 2,5 m2</t>
  </si>
  <si>
    <t>Odkaz na mn. položky pořadí 29 : 1,00000</t>
  </si>
  <si>
    <t>642942212</t>
  </si>
  <si>
    <t>Osazení zárubně do sádrokarton. příčky tl. 100 mm</t>
  </si>
  <si>
    <t>Odkaz na mn. položky pořadí 30 : 1,00000</t>
  </si>
  <si>
    <t>642942214</t>
  </si>
  <si>
    <t>Osazení zárubně do sádrokarton. příčky tl. 150 mm</t>
  </si>
  <si>
    <t>Odkaz na mn. položky pořadí 31 : 1,00000</t>
  </si>
  <si>
    <t>553307440</t>
  </si>
  <si>
    <t>Zárubeň ocelová ZAKO YH 150 DV rozměr 1100 x 1970 mm L/P</t>
  </si>
  <si>
    <t>chodba 4.NP m.č.Q204210 pokoj 2L : 1</t>
  </si>
  <si>
    <t>553308130</t>
  </si>
  <si>
    <t>Zárubeň ocelová ZAKO S 100 DV rozměr 900 x 1970 mm L/P</t>
  </si>
  <si>
    <t>4.NP sociálky : 1</t>
  </si>
  <si>
    <t>553308340</t>
  </si>
  <si>
    <t>Zárubeň ocelová ZAKO S 150 DV rozměr 1100 x 1970 mm L/P</t>
  </si>
  <si>
    <t>chodba 4.NP m.č.Q204210 pokoj 1L : 1</t>
  </si>
  <si>
    <t>94</t>
  </si>
  <si>
    <t>Lešení a stavební výtahy</t>
  </si>
  <si>
    <t>941955002</t>
  </si>
  <si>
    <t>Lešení lehké pomocné, výška podlahy do 1,9 m</t>
  </si>
  <si>
    <t>práce ve 4.NP : 145,8</t>
  </si>
  <si>
    <t>96</t>
  </si>
  <si>
    <t>Bourání konstrukcí</t>
  </si>
  <si>
    <t>962031116</t>
  </si>
  <si>
    <t>Bourání příček z cihel pálených plných tl. 140 mm</t>
  </si>
  <si>
    <t>Pokoj č.9: bourání instalační šachty : (0,35+1)*2,8</t>
  </si>
  <si>
    <t>Pokoj č.1 : 2,2</t>
  </si>
  <si>
    <t>963016211</t>
  </si>
  <si>
    <t>Demontáž podhledu SDK z kazet 600x600 mm, kov.rošt</t>
  </si>
  <si>
    <t>965042221</t>
  </si>
  <si>
    <t>Bourání mazanin betonových tl. nad 10 cm, pl. 1 m2 ručně tl.mazaniny nad 20 cm</t>
  </si>
  <si>
    <t>968061125</t>
  </si>
  <si>
    <t>Vyvěšení dřevěných a plastových dveřních křídel pl. do 2 m2</t>
  </si>
  <si>
    <t>4.NP : 1</t>
  </si>
  <si>
    <t>968072455</t>
  </si>
  <si>
    <t>Vybourání kovových dveřních zárubní pl. do 2 m2</t>
  </si>
  <si>
    <t>970031025</t>
  </si>
  <si>
    <t>Vrtání jádrové do zdiva cihelného d 25 mm</t>
  </si>
  <si>
    <t>m</t>
  </si>
  <si>
    <t>prostup pro klimatizaci : 0,4</t>
  </si>
  <si>
    <t>970031060</t>
  </si>
  <si>
    <t>Vrtání jádrové do zdiva cihelného do D 60 mm</t>
  </si>
  <si>
    <t>971035531</t>
  </si>
  <si>
    <t>Vybourání otv. zeď cihel. pl. nad 1 m2, tl. 15 cm</t>
  </si>
  <si>
    <t>4.NP; otvor pro dveře : 1,3*2,2</t>
  </si>
  <si>
    <t>978059521</t>
  </si>
  <si>
    <t>Odsekání vnitřních obkladů stěn do 2 m2</t>
  </si>
  <si>
    <t>Pokoj č.9: prostoru sprchy : 1*1,3</t>
  </si>
  <si>
    <t>460680046</t>
  </si>
  <si>
    <t>Vysekání drážky ve zdi cihelné 15 x 15 cm</t>
  </si>
  <si>
    <t>Pokoj č.1: pro osazení "L" profilů : 1,6*2</t>
  </si>
  <si>
    <t>776401800R01</t>
  </si>
  <si>
    <t>Demontáž lišt, pryžových nebo z PVC</t>
  </si>
  <si>
    <t>Pokoj č.9: ochranné rohy Acrovin 50/50 : 1,4</t>
  </si>
  <si>
    <t>976042221R01</t>
  </si>
  <si>
    <t>Vybourání revizních dvířek pl. 0,1 m2 ze zdiva z cihel</t>
  </si>
  <si>
    <t>Pokoj č.9 : 1</t>
  </si>
  <si>
    <t>99</t>
  </si>
  <si>
    <t>Staveništní přesun hmot</t>
  </si>
  <si>
    <t>999281111</t>
  </si>
  <si>
    <t>Přesun hmot pro opravy a údržbu do výšky 25 m</t>
  </si>
  <si>
    <t>POL7_</t>
  </si>
  <si>
    <t>711</t>
  </si>
  <si>
    <t>Izolace proti vodě</t>
  </si>
  <si>
    <t>711212005</t>
  </si>
  <si>
    <t>Hydroizolační povlak - stěrka včetně penetrace</t>
  </si>
  <si>
    <t>4.NP; izolace pod obklady a dlažby : (1,2*2)+(3,09*1,2)+(1,8*2)</t>
  </si>
  <si>
    <t>711212601</t>
  </si>
  <si>
    <t>Utěsnění detailů při stěrkových hydroizolacích, těsnicí pás do spoje podlaha - stěna</t>
  </si>
  <si>
    <t>4.NP : 1,2+2+1,2+2</t>
  </si>
  <si>
    <t>711212602</t>
  </si>
  <si>
    <t>Utěsnění detailů při stěrkových hydroizolacích, těsnicí roh vnější, vnitřní do spoje podlaha-stěna</t>
  </si>
  <si>
    <t>4.NP : 6</t>
  </si>
  <si>
    <t>711212611</t>
  </si>
  <si>
    <t>Utěsnění detailů při stěrkových hydroizolacích, těsnicí pás do svislých koutů</t>
  </si>
  <si>
    <t>4.NP : 1*2</t>
  </si>
  <si>
    <t>712</t>
  </si>
  <si>
    <t>Povlakové krytiny</t>
  </si>
  <si>
    <t>R-766001</t>
  </si>
  <si>
    <t>DOD+MON rohová ochrana 50/50, kryt Acrovin</t>
  </si>
  <si>
    <t xml:space="preserve">Pokoj č.9 : </t>
  </si>
  <si>
    <t>ochranné rohy Acrovin 50/50 : 1,4</t>
  </si>
  <si>
    <t>720</t>
  </si>
  <si>
    <t>Zdravotechnická instalace</t>
  </si>
  <si>
    <t>720.001</t>
  </si>
  <si>
    <t>D+M vnitřní kanalizace HT</t>
  </si>
  <si>
    <t>720.002</t>
  </si>
  <si>
    <t>D+M vodovodní potrubí</t>
  </si>
  <si>
    <t>720.003</t>
  </si>
  <si>
    <t>D+M WC modul GEBERIT jádrofix</t>
  </si>
  <si>
    <t>720.004</t>
  </si>
  <si>
    <t>D+M ventil rohový 1/2-3/8</t>
  </si>
  <si>
    <t xml:space="preserve">ks    </t>
  </si>
  <si>
    <t>720.005</t>
  </si>
  <si>
    <t>D+M umyvadla 500 x 500 mm</t>
  </si>
  <si>
    <t>720.006</t>
  </si>
  <si>
    <t>D+M sifon klima HL138</t>
  </si>
  <si>
    <t>720.007</t>
  </si>
  <si>
    <t>D+M baterie stojánková, umyvadlová</t>
  </si>
  <si>
    <t>720.008</t>
  </si>
  <si>
    <t>D+M baterie sprchová, včetně sprchové soupravy</t>
  </si>
  <si>
    <t>720.009</t>
  </si>
  <si>
    <t>D+M WC mísa závěsná (JIKA), WC tlačítko modul, WC sedátko</t>
  </si>
  <si>
    <t>720.010</t>
  </si>
  <si>
    <t>D+M sprchový kout 900/900 mm, sprchová vanička 900/900 mm, vaničkový sifon</t>
  </si>
  <si>
    <t>720.014</t>
  </si>
  <si>
    <t>Napojení stávajícího otopného tělesa na rozvody ÚT, včetně materiálu</t>
  </si>
  <si>
    <t>720.015</t>
  </si>
  <si>
    <t>Demontáž stávající stupačky z litiny DN100, včetně provedení nového stoupacího potrubí</t>
  </si>
  <si>
    <t>720.016</t>
  </si>
  <si>
    <t>Napojení nových rozvodů vody na stávající rozvody</t>
  </si>
  <si>
    <t>720.017</t>
  </si>
  <si>
    <t>Přesun hmot pro ZTI a přesun výrobních kapacit</t>
  </si>
  <si>
    <t>725</t>
  </si>
  <si>
    <t>Zařizovací předměty</t>
  </si>
  <si>
    <t>725980123</t>
  </si>
  <si>
    <t>D+M revizní dvířka 300 x 300mm, plastová</t>
  </si>
  <si>
    <t>Pokoj 4.NP : 1</t>
  </si>
  <si>
    <t>766</t>
  </si>
  <si>
    <t>Konstrukce truhlářské, okna a dveře</t>
  </si>
  <si>
    <t>766112820</t>
  </si>
  <si>
    <t>Demontáž dřevěných stěn prosklených</t>
  </si>
  <si>
    <t>4.NP; stávající vstup : 2,8*2,78</t>
  </si>
  <si>
    <t>766411821</t>
  </si>
  <si>
    <t>Demontáž obložení stěn palubkami</t>
  </si>
  <si>
    <t>4.NP; obložení stěn latěmi : 3,6*2,78</t>
  </si>
  <si>
    <t>766661122</t>
  </si>
  <si>
    <t>Montáž dveří do zárubně,otevíravých 1kř.nad 0,8 m</t>
  </si>
  <si>
    <t>Odkaz na mn. položky pořadí 71 : 1,00000</t>
  </si>
  <si>
    <t>Odkaz na mn. položky pořadí 70 : 1,00000</t>
  </si>
  <si>
    <t>4.NP; osazení stávajícího dveřního křídla 900/1970mm : 1</t>
  </si>
  <si>
    <t>766825821</t>
  </si>
  <si>
    <t>Demontáž vestavěných skříní 2křídlových</t>
  </si>
  <si>
    <t>4.NP; skříň 3,8/1,42/0,6m : 1</t>
  </si>
  <si>
    <t>4.NP; skříň 3,1/2/0,6m : 1</t>
  </si>
  <si>
    <t>61160104</t>
  </si>
  <si>
    <t>Dveře dřevěné interiérové 900 x 1970 mm L/P, plné</t>
  </si>
  <si>
    <t>61162105</t>
  </si>
  <si>
    <t>Dveře dřevěné interiérové hladké 1100 x 1970 mm L/P, plné</t>
  </si>
  <si>
    <t>767</t>
  </si>
  <si>
    <t>Konstrukce zámečnické</t>
  </si>
  <si>
    <t>767587211</t>
  </si>
  <si>
    <t>Podhled minerální, vidit.kce, pro kazetu 600x600mm</t>
  </si>
  <si>
    <t>4.NP; sociální místnost, pokoj 1, pokoj 2 : 42</t>
  </si>
  <si>
    <t>767722812R01</t>
  </si>
  <si>
    <t>Demontáž ocelových předstěn</t>
  </si>
  <si>
    <t>4.NP; ocelová konstrukce : (0,52*1,92)+(1,52*1,92)</t>
  </si>
  <si>
    <t>R-7670001</t>
  </si>
  <si>
    <t>podhled 600x600mm, Thermatex Alpha One</t>
  </si>
  <si>
    <t xml:space="preserve">m2    </t>
  </si>
  <si>
    <t>Odkaz na mn. položky pořadí 72 : 42,00000*1,2</t>
  </si>
  <si>
    <t>771</t>
  </si>
  <si>
    <t>Podlahy z dlaždic a obklady</t>
  </si>
  <si>
    <t>771578011</t>
  </si>
  <si>
    <t>Spára podlaha - stěna, silikonem</t>
  </si>
  <si>
    <t>4.NP : (2*4)+(2*2)+(1,25*2)+0,9+1,2</t>
  </si>
  <si>
    <t>776</t>
  </si>
  <si>
    <t>Podlahy a stěny povlakové</t>
  </si>
  <si>
    <t>965048515</t>
  </si>
  <si>
    <t>Broušení betonových povrchů do tl. 5 mm</t>
  </si>
  <si>
    <t>Odstranění zbytků lepidla, srovnání povrchu : 42</t>
  </si>
  <si>
    <t>Přebroušení samonivelační stěrky : 42</t>
  </si>
  <si>
    <t>771101115</t>
  </si>
  <si>
    <t>Vyrovnání podkladů samonivelační hmotou tloušťky do 5 mm</t>
  </si>
  <si>
    <t>Příprava podkladu : 48</t>
  </si>
  <si>
    <t>776101101</t>
  </si>
  <si>
    <t>Vysávání podlahy průmyslovým vysavačem pod povlakové podlahy</t>
  </si>
  <si>
    <t>Vysátí podkladu po břebroušení povrchu pro přípravu podkladu : 42</t>
  </si>
  <si>
    <t>Vysátí podkladu před pokládkou vinylu : 42</t>
  </si>
  <si>
    <t>776101121</t>
  </si>
  <si>
    <t>Provedení penetrace podkladu pod povlakové podlahové krytiny a samonivelační hmoty</t>
  </si>
  <si>
    <t>776401800</t>
  </si>
  <si>
    <t>Demontáž soklíků nebo lišt, pryžových nebo z PVC</t>
  </si>
  <si>
    <t>4.NP : 18,25</t>
  </si>
  <si>
    <t>776511810</t>
  </si>
  <si>
    <t>Odstranění povlakové podlahy z PVC a koberců lepených bez podložky</t>
  </si>
  <si>
    <t>4.NP : (3,841*0,6)+(2,834*1,3)+(3,6*8,8)</t>
  </si>
  <si>
    <t>776521100</t>
  </si>
  <si>
    <t>Lepení povlakové podlahy z pásů PVC na lepidlo, včetně vytahovaných soklů pouze položení - PVC ve specifikaci</t>
  </si>
  <si>
    <t>Příprava podkladu : 42</t>
  </si>
  <si>
    <t>Nové PVC protiskluz : 6</t>
  </si>
  <si>
    <t>776994111</t>
  </si>
  <si>
    <t>Svařování spojů povlakových pásů nebo čtverců z vinylu (PVC) na podlahách a vytahovaných soklech včetně svařovací šňůry PVC 1179</t>
  </si>
  <si>
    <t>Provedení vinylové podlahy : 48</t>
  </si>
  <si>
    <t>776101116.R01</t>
  </si>
  <si>
    <t>Provedení vyspravení podkladu tmelící cementovou hmotou včetně materiálu a vyhlazení</t>
  </si>
  <si>
    <t>prostor rampy : 10</t>
  </si>
  <si>
    <t>23521594.A</t>
  </si>
  <si>
    <t>Stěrka podlahová samonivelační tl. do 5 mm</t>
  </si>
  <si>
    <t>Odkaz na mn. položky pořadí 77 : 48,00000*1,15</t>
  </si>
  <si>
    <t>284123291R</t>
  </si>
  <si>
    <t>Podlahovina vinyl Gerflor Mipolam Affiity EL7 vzor 4409</t>
  </si>
  <si>
    <t>Nový vynil Gerflor : 42</t>
  </si>
  <si>
    <t>Koeficient prořez 15%: 0,15</t>
  </si>
  <si>
    <t>284123292R</t>
  </si>
  <si>
    <t>Podlahovina protiskluzná úprava</t>
  </si>
  <si>
    <t>Prostor sprchy : 6</t>
  </si>
  <si>
    <t>Koeficient Prořez 15%: 0,15</t>
  </si>
  <si>
    <t>781</t>
  </si>
  <si>
    <t>Obklady keramické</t>
  </si>
  <si>
    <t>781101210</t>
  </si>
  <si>
    <t>Penetrace podkladu pod obklady</t>
  </si>
  <si>
    <t>Odkaz na mn. položky pořadí 89 : 1,30000</t>
  </si>
  <si>
    <t>781475114</t>
  </si>
  <si>
    <t>Montáž obkladů stěn obkládačkami keramickými, do tmele, do 200 x 200 mm</t>
  </si>
  <si>
    <t>Pokoj č.9: prostor sprchy : 1*1,3</t>
  </si>
  <si>
    <t>781497131</t>
  </si>
  <si>
    <t>Lišta nerezová ukončovacích k obkladům</t>
  </si>
  <si>
    <t>4.NP - obklady : 1,2+(1,25*2)</t>
  </si>
  <si>
    <t>4.NP - ohraničení zapuštěného zrcadla : 4*0,6</t>
  </si>
  <si>
    <t>597813622</t>
  </si>
  <si>
    <t>Obkládačka keramická 200 x 200 x 6,5 mm</t>
  </si>
  <si>
    <t>Odkaz na mn. položky pořadí 89 : 1,30000*1,5</t>
  </si>
  <si>
    <t>783</t>
  </si>
  <si>
    <t>Nátěry</t>
  </si>
  <si>
    <t>783225600</t>
  </si>
  <si>
    <t>Nátěr syntetický kovových konstrukcí 2x email</t>
  </si>
  <si>
    <t>Odkaz na mn. položky pořadí 93 : 3,87920</t>
  </si>
  <si>
    <t>783226100</t>
  </si>
  <si>
    <t>Nátěr syntetický kovových konstrukcí základní</t>
  </si>
  <si>
    <t>4.NP; nové zárubně : (2*(1,97+1,97+1,1)*0,26)+((1,97+1,97+0,9)*0,26)</t>
  </si>
  <si>
    <t>783903811</t>
  </si>
  <si>
    <t>Odmaštění chemickými rozpouštědly</t>
  </si>
  <si>
    <t>784</t>
  </si>
  <si>
    <t>Malby</t>
  </si>
  <si>
    <t>784402801</t>
  </si>
  <si>
    <t>Odstranění malby oškrábáním v místnosti H do 3,8 m</t>
  </si>
  <si>
    <t>784191201</t>
  </si>
  <si>
    <t>Penetrace podkladu hloubková Primalex 1x</t>
  </si>
  <si>
    <t>Pokoj č.9: plochy nové instalační šachty : (0,35+1)*1,2</t>
  </si>
  <si>
    <t>sloupek zdiva : (0,3+0,65)*2*2</t>
  </si>
  <si>
    <t>784195212</t>
  </si>
  <si>
    <t>Malba Primalex Plus, bílá, bez penetrace, 2 x</t>
  </si>
  <si>
    <t>784011111</t>
  </si>
  <si>
    <t>Oprášení/ometení podkladu</t>
  </si>
  <si>
    <t>784011121</t>
  </si>
  <si>
    <t>Broušení štuků a nových omítek</t>
  </si>
  <si>
    <t>784011221</t>
  </si>
  <si>
    <t>Zakrytí předmětů, včetně odstranění včetně dodávky fólie tl. 0,04 mm</t>
  </si>
  <si>
    <t>Pokoj č.9: zakrytí ploch : 11,2</t>
  </si>
  <si>
    <t>784011222</t>
  </si>
  <si>
    <t>Zakrytí podlah, včetně odstranění včetně papírové lepenky</t>
  </si>
  <si>
    <t>Pokoj č.9: zakrytí ploch : 56</t>
  </si>
  <si>
    <t>sloupek zdiva : (0,3+0,65)*1*2</t>
  </si>
  <si>
    <t>Chodba 4.NP : (2,2+0,7+0,6+0,3+0,6+1,5+0,6+0,4)*1</t>
  </si>
  <si>
    <t>Pokoj č.1 : (1,2+1,2+0,3+0,55+1,85+0,6+0,6+0,6+1,3)*1</t>
  </si>
  <si>
    <t>Pokoj č.2 : (1,2+0,9+0,75+4,1+4,1)*1</t>
  </si>
  <si>
    <t>784195212.R10</t>
  </si>
  <si>
    <t>Příplatek za barevnost a pigmentaci vnitřní malby</t>
  </si>
  <si>
    <t>Odkaz na mn. položky pořadí 97 : 45,61500</t>
  </si>
  <si>
    <t>787</t>
  </si>
  <si>
    <t>Zasklívání</t>
  </si>
  <si>
    <t>787911111</t>
  </si>
  <si>
    <t>Montáž zrcadla na stěnu, na lepidlo, pl. do 2 m2</t>
  </si>
  <si>
    <t>Odkaz na mn. položky pořadí 104 : 1,00000</t>
  </si>
  <si>
    <t>634650R</t>
  </si>
  <si>
    <t>Zrcadlo lepené 600x600mm</t>
  </si>
  <si>
    <t>M65</t>
  </si>
  <si>
    <t>Elektroinstalace a veřejné osvětlení</t>
  </si>
  <si>
    <t>650801115</t>
  </si>
  <si>
    <t>Demontáž svítidla stropního zavěšeného</t>
  </si>
  <si>
    <t>4.NP; stávající svítidla : 6</t>
  </si>
  <si>
    <t>650801.R001</t>
  </si>
  <si>
    <t>HZS - práce spojeneé s elektromontážemi</t>
  </si>
  <si>
    <t xml:space="preserve">hod   </t>
  </si>
  <si>
    <t>ELE.001</t>
  </si>
  <si>
    <t>D+M kabeláž CXKH 3x1,5</t>
  </si>
  <si>
    <t>ELE.002</t>
  </si>
  <si>
    <t>D+M kabeláž CXKH 3x2,5</t>
  </si>
  <si>
    <t>ELE.003</t>
  </si>
  <si>
    <t>D+M kabeláž CYA 4</t>
  </si>
  <si>
    <t>ELE.004</t>
  </si>
  <si>
    <t>D+M kabeláž CYA 16</t>
  </si>
  <si>
    <t>ELE.005</t>
  </si>
  <si>
    <t>D+M elektorinstalační krabicce do zdiva KU 68</t>
  </si>
  <si>
    <t>ELE.006</t>
  </si>
  <si>
    <t>D+M elektroinstalační krabice do SDK KU 68</t>
  </si>
  <si>
    <t>ELE.007</t>
  </si>
  <si>
    <t>D+M elektroinstalační krabice IP 44</t>
  </si>
  <si>
    <t>ELE.008</t>
  </si>
  <si>
    <t>D+M koaxiální kabel</t>
  </si>
  <si>
    <t>ELE.009</t>
  </si>
  <si>
    <t>D+M elektroinstalační krabice MX</t>
  </si>
  <si>
    <t>ELE.010</t>
  </si>
  <si>
    <t>D+M zemnící svorky</t>
  </si>
  <si>
    <t>ELE.011</t>
  </si>
  <si>
    <t>D+M parapetní elektroinstalační kanál</t>
  </si>
  <si>
    <t>ELE.012</t>
  </si>
  <si>
    <t>D+M podhledové svítidlo Beghelli</t>
  </si>
  <si>
    <t>ELE.013</t>
  </si>
  <si>
    <t>D+M modulární zásuvka 45 bílá</t>
  </si>
  <si>
    <t>ELE.014</t>
  </si>
  <si>
    <t>D+M modulární zásuvka 45 zelená</t>
  </si>
  <si>
    <t>ELE.015</t>
  </si>
  <si>
    <t>D+M zásuvka modulární 45 s přepěťovou ochranou</t>
  </si>
  <si>
    <t>ELE.016</t>
  </si>
  <si>
    <t>D+M elektrická zásuvka bezšroubová</t>
  </si>
  <si>
    <t>ELE.017</t>
  </si>
  <si>
    <t>D+M vypínač č.1</t>
  </si>
  <si>
    <t>ELE.018</t>
  </si>
  <si>
    <t>D+M vypínač č.5</t>
  </si>
  <si>
    <t>ELE.019</t>
  </si>
  <si>
    <t>D+M zásuvka antenní koncová</t>
  </si>
  <si>
    <t>ELE.020</t>
  </si>
  <si>
    <t>Provedení zemnícího bodu madul 45</t>
  </si>
  <si>
    <t>ELE.021</t>
  </si>
  <si>
    <t>D+M vypínač č1 modul 45</t>
  </si>
  <si>
    <t>ELE.022</t>
  </si>
  <si>
    <t>Požární ucpávka oboustranná, délka do 0,8m dle PBŘ</t>
  </si>
  <si>
    <t>ELE.023</t>
  </si>
  <si>
    <t>Požární ucpávka oboustranná délky 0,4m dle PBŘ</t>
  </si>
  <si>
    <t>ELE.024</t>
  </si>
  <si>
    <t>Oprava stávající požární ucpávky dle PBŘ</t>
  </si>
  <si>
    <t>ELE.025</t>
  </si>
  <si>
    <t>Podružný instalační materiál</t>
  </si>
  <si>
    <t>soubor</t>
  </si>
  <si>
    <t>ELE.026</t>
  </si>
  <si>
    <t>Kabelová příchytka</t>
  </si>
  <si>
    <t>ELE.027</t>
  </si>
  <si>
    <t>Zednická výpomoc, sekáníé drážek, apod.</t>
  </si>
  <si>
    <t>ELE.028</t>
  </si>
  <si>
    <t>Přesun výrobních kapacit</t>
  </si>
  <si>
    <t>ELE.029</t>
  </si>
  <si>
    <t>Revize</t>
  </si>
  <si>
    <t>D96</t>
  </si>
  <si>
    <t>Přesuny suti a vybouraných hmot</t>
  </si>
  <si>
    <t>979981102</t>
  </si>
  <si>
    <t>Kontejner, přistavení na 24 h</t>
  </si>
  <si>
    <t>POL8_</t>
  </si>
  <si>
    <t>979011121</t>
  </si>
  <si>
    <t>Příplatek za každé další podlaží</t>
  </si>
  <si>
    <t>979081111</t>
  </si>
  <si>
    <t>Odvoz suti a vybour. hmot na skládku do 1 km kontejnerem 4 t</t>
  </si>
  <si>
    <t>979081121</t>
  </si>
  <si>
    <t>Příplatek k odvozu za každý další 1 km kontejnerem 4 t</t>
  </si>
  <si>
    <t>979082111</t>
  </si>
  <si>
    <t>Vnitrostaveništní doprava suti do 10 m</t>
  </si>
  <si>
    <t>979082121</t>
  </si>
  <si>
    <t>Příplatek k vnitrost. dopravě suti za dalších 5 m</t>
  </si>
  <si>
    <t>979990107</t>
  </si>
  <si>
    <t>Poplatek za uložení suti - směs betonu, cihel, dřeva, skupina odpadu 170904</t>
  </si>
  <si>
    <t>979093111</t>
  </si>
  <si>
    <t>Uložení suti na skládku bez zhutnění</t>
  </si>
  <si>
    <t>VN</t>
  </si>
  <si>
    <t>Vedlejší náklady</t>
  </si>
  <si>
    <t xml:space="preserve">909      </t>
  </si>
  <si>
    <t>Hzs-nezmeritelne stavebni prace</t>
  </si>
  <si>
    <t>h</t>
  </si>
  <si>
    <t>POL10_</t>
  </si>
  <si>
    <t xml:space="preserve">911      </t>
  </si>
  <si>
    <t>Hzs - nezmeritelne stavebni prace pracovník THP</t>
  </si>
  <si>
    <t>005121 R</t>
  </si>
  <si>
    <t>Zařízení staveniště</t>
  </si>
  <si>
    <t>Soubor</t>
  </si>
  <si>
    <t>POL99_2</t>
  </si>
  <si>
    <t>005121010R</t>
  </si>
  <si>
    <t>Vybudování zařízení staveniště</t>
  </si>
  <si>
    <t>005121030R</t>
  </si>
  <si>
    <t>Odstranění zařízení staveniště</t>
  </si>
  <si>
    <t>DPH</t>
  </si>
  <si>
    <t>END</t>
  </si>
  <si>
    <t>Položkový rozpočet stavby</t>
  </si>
  <si>
    <t>Stavba:</t>
  </si>
  <si>
    <t>Objekt:</t>
  </si>
  <si>
    <t>Rozpočet:</t>
  </si>
  <si>
    <t>Objednatel:</t>
  </si>
  <si>
    <t>Fakultní nemocnice Olomouc</t>
  </si>
  <si>
    <t>IČO:</t>
  </si>
  <si>
    <t>00098892</t>
  </si>
  <si>
    <t>Zdravotníků 248/7</t>
  </si>
  <si>
    <t>DIČ:</t>
  </si>
  <si>
    <t>CZ00098892</t>
  </si>
  <si>
    <t>77900</t>
  </si>
  <si>
    <t>Olomouc-Nová Ulice</t>
  </si>
  <si>
    <t>Projektant:</t>
  </si>
  <si>
    <t>Zhotovitel:</t>
  </si>
  <si>
    <t>Vypracoval:</t>
  </si>
  <si>
    <t>Rozpis ceny</t>
  </si>
  <si>
    <t>HSV</t>
  </si>
  <si>
    <t>PSV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</si>
  <si>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</si>
  <si>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</si>
  <si>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</si>
  <si>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</si>
  <si>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</si>
  <si>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</si>
  <si>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bez DPH</t>
  </si>
  <si>
    <t>Cena celkem s DPH</t>
  </si>
  <si>
    <t>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</si>
</sst>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0" fillId="0" borderId="0" xfId="0" applyNumberFormat="1"/>
    <xf numFmtId="0" fontId="0" fillId="0" borderId="1" xfId="0" applyFon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>
      <alignment vertical="top"/>
    </xf>
    <xf numFmtId="0" fontId="2" fillId="2" borderId="6" xfId="0" applyFont="1" applyFill="1" applyBorder="1" applyAlignment="1">
      <alignment vertical="top"/>
    </xf>
    <xf numFmtId="49" fontId="2" fillId="2" borderId="7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shrinkToFit="1"/>
    </xf>
    <xf numFmtId="164" fontId="2" fillId="2" borderId="7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 applyProtection="1">
      <alignment vertical="top" shrinkToFit="1"/>
      <protection locked="0"/>
    </xf>
    <xf numFmtId="4" fontId="2" fillId="2" borderId="8" xfId="0" applyNumberFormat="1" applyFont="1" applyFill="1" applyBorder="1" applyAlignment="1">
      <alignment vertical="top" shrinkToFit="1"/>
    </xf>
    <xf numFmtId="0" fontId="3" fillId="0" borderId="9" xfId="0" applyFont="1" applyBorder="1" applyAlignment="1">
      <alignment vertical="top"/>
    </xf>
    <xf numFmtId="49" fontId="3" fillId="0" borderId="10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shrinkToFit="1"/>
    </xf>
    <xf numFmtId="164" fontId="3" fillId="0" borderId="10" xfId="0" applyNumberFormat="1" applyFont="1" applyBorder="1" applyAlignment="1">
      <alignment vertical="top" shrinkToFit="1"/>
    </xf>
    <xf numFmtId="4" fontId="3" fillId="4" borderId="10" xfId="0" applyNumberFormat="1" applyFont="1" applyFill="1" applyBorder="1" applyAlignment="1" applyProtection="1">
      <alignment vertical="top" shrinkToFit="1"/>
      <protection locked="0"/>
    </xf>
    <xf numFmtId="4" fontId="3" fillId="0" borderId="11" xfId="0" applyNumberFormat="1" applyFont="1" applyBorder="1" applyAlignment="1">
      <alignment vertical="top" shrinkToFit="1"/>
    </xf>
    <xf numFmtId="0" fontId="3" fillId="0" borderId="0" xfId="0" applyFo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164" fontId="4" fillId="0" borderId="0" xfId="0" quotePrefix="1" applyNumberFormat="1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top" wrapText="1" shrinkToFit="1"/>
    </xf>
    <xf numFmtId="164" fontId="4" fillId="0" borderId="0" xfId="0" applyNumberFormat="1" applyFont="1" applyBorder="1" applyAlignment="1">
      <alignment vertical="top" wrapText="1" shrinkToFit="1"/>
    </xf>
    <xf numFmtId="4" fontId="3" fillId="4" borderId="0" xfId="0" applyNumberFormat="1" applyFont="1" applyFill="1" applyBorder="1" applyAlignment="1" applyProtection="1">
      <alignment vertical="top" shrinkToFit="1"/>
      <protection locked="0"/>
    </xf>
    <xf numFmtId="0" fontId="3" fillId="0" borderId="0" xfId="0" applyFont="1" applyAlignment="1"/>
    <xf numFmtId="4" fontId="3" fillId="0" borderId="0" xfId="0" applyNumberFormat="1" applyFont="1" applyBorder="1" applyAlignment="1">
      <alignment vertical="top" shrinkToFit="1"/>
    </xf>
    <xf numFmtId="0" fontId="3" fillId="0" borderId="12" xfId="0" applyFont="1" applyBorder="1" applyAlignment="1">
      <alignment vertical="top"/>
    </xf>
    <xf numFmtId="49" fontId="3" fillId="0" borderId="13" xfId="0" applyNumberFormat="1" applyFont="1" applyBorder="1" applyAlignment="1">
      <alignment vertical="top"/>
    </xf>
    <xf numFmtId="49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shrinkToFit="1"/>
    </xf>
    <xf numFmtId="164" fontId="3" fillId="0" borderId="13" xfId="0" applyNumberFormat="1" applyFont="1" applyBorder="1" applyAlignment="1">
      <alignment vertical="top" shrinkToFit="1"/>
    </xf>
    <xf numFmtId="4" fontId="3" fillId="4" borderId="13" xfId="0" applyNumberFormat="1" applyFont="1" applyFill="1" applyBorder="1" applyAlignment="1" applyProtection="1">
      <alignment vertical="top" shrinkToFit="1"/>
      <protection locked="0"/>
    </xf>
    <xf numFmtId="4" fontId="3" fillId="0" borderId="1" xfId="0" applyNumberFormat="1" applyFont="1" applyBorder="1" applyAlignment="1">
      <alignment vertical="top" shrinkToFit="1"/>
    </xf>
    <xf numFmtId="4" fontId="3" fillId="0" borderId="14" xfId="0" applyNumberFormat="1" applyFont="1" applyBorder="1" applyAlignment="1">
      <alignment vertical="top" shrinkToFit="1"/>
    </xf>
    <xf numFmtId="4" fontId="3" fillId="0" borderId="3" xfId="0" applyNumberFormat="1" applyFont="1" applyBorder="1" applyAlignment="1">
      <alignment vertical="top" shrinkToFit="1"/>
    </xf>
    <xf numFmtId="4" fontId="2" fillId="2" borderId="15" xfId="0" applyNumberFormat="1" applyFont="1" applyFill="1" applyBorder="1" applyAlignment="1">
      <alignment vertical="top" shrinkToFit="1"/>
    </xf>
    <xf numFmtId="4" fontId="3" fillId="0" borderId="16" xfId="0" applyNumberFormat="1" applyFont="1" applyBorder="1" applyAlignment="1">
      <alignment vertical="top" shrinkToFit="1"/>
    </xf>
    <xf numFmtId="164" fontId="5" fillId="0" borderId="0" xfId="0" quotePrefix="1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center" vertical="top" wrapText="1" shrinkToFit="1"/>
    </xf>
    <xf numFmtId="164" fontId="5" fillId="0" borderId="0" xfId="0" applyNumberFormat="1" applyFont="1" applyBorder="1" applyAlignment="1">
      <alignment vertical="top" wrapText="1" shrinkToFit="1"/>
    </xf>
    <xf numFmtId="4" fontId="3" fillId="0" borderId="7" xfId="0" applyNumberFormat="1" applyFont="1" applyBorder="1" applyAlignment="1">
      <alignment vertical="top" shrinkToFit="1"/>
    </xf>
    <xf numFmtId="4" fontId="3" fillId="0" borderId="4" xfId="0" applyNumberFormat="1" applyFont="1" applyBorder="1" applyAlignment="1">
      <alignment vertical="top" shrinkToFit="1"/>
    </xf>
    <xf numFmtId="4" fontId="3" fillId="4" borderId="17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wrapText="1"/>
    </xf>
    <xf numFmtId="0" fontId="0" fillId="2" borderId="22" xfId="0" applyFill="1" applyBorder="1" applyAlignment="1">
      <alignment wrapText="1"/>
    </xf>
    <xf numFmtId="14" fontId="8" fillId="0" borderId="0" xfId="0" applyNumberFormat="1" applyFont="1" applyAlignment="1">
      <alignment horizontal="left"/>
    </xf>
    <xf numFmtId="0" fontId="0" fillId="2" borderId="21" xfId="0" applyFill="1" applyBorder="1" applyAlignment="1">
      <alignment horizontal="left" vertical="center" indent="1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indent="1"/>
    </xf>
    <xf numFmtId="0" fontId="0" fillId="2" borderId="25" xfId="0" applyFill="1" applyBorder="1" applyAlignment="1">
      <alignment wrapText="1"/>
    </xf>
    <xf numFmtId="49" fontId="2" fillId="2" borderId="25" xfId="0" applyNumberFormat="1" applyFont="1" applyFill="1" applyBorder="1" applyAlignment="1">
      <alignment horizontal="left" vertical="center" wrapText="1"/>
    </xf>
    <xf numFmtId="49" fontId="2" fillId="2" borderId="25" xfId="0" applyNumberFormat="1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inden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23" xfId="0" applyBorder="1"/>
    <xf numFmtId="0" fontId="2" fillId="0" borderId="21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7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8" xfId="0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21" xfId="0" applyBorder="1"/>
    <xf numFmtId="0" fontId="0" fillId="0" borderId="27" xfId="0" applyBorder="1" applyAlignment="1">
      <alignment horizontal="left" inden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horizontal="right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29" xfId="0" applyBorder="1" applyAlignment="1">
      <alignment horizontal="left" vertical="top" indent="1"/>
    </xf>
    <xf numFmtId="0" fontId="0" fillId="0" borderId="7" xfId="0" applyBorder="1" applyAlignment="1">
      <alignment vertical="top" wrapText="1"/>
    </xf>
    <xf numFmtId="0" fontId="9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2" xfId="0" applyBorder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1" fontId="0" fillId="0" borderId="4" xfId="0" applyNumberForma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28" xfId="0" applyBorder="1" applyAlignment="1">
      <alignment horizontal="right" indent="1"/>
    </xf>
    <xf numFmtId="0" fontId="0" fillId="0" borderId="30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4" fontId="10" fillId="0" borderId="2" xfId="0" applyNumberFormat="1" applyFont="1" applyBorder="1" applyAlignment="1">
      <alignment horizontal="right" vertical="center" indent="1"/>
    </xf>
    <xf numFmtId="4" fontId="10" fillId="0" borderId="31" xfId="0" applyNumberFormat="1" applyFont="1" applyBorder="1" applyAlignment="1">
      <alignment horizontal="right" vertical="center" indent="1"/>
    </xf>
    <xf numFmtId="4" fontId="10" fillId="0" borderId="32" xfId="0" applyNumberFormat="1" applyFont="1" applyBorder="1" applyAlignment="1">
      <alignment horizontal="righ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4" fontId="11" fillId="0" borderId="2" xfId="0" applyNumberFormat="1" applyFont="1" applyBorder="1" applyAlignment="1">
      <alignment horizontal="right" vertical="center" indent="1"/>
    </xf>
    <xf numFmtId="4" fontId="11" fillId="0" borderId="31" xfId="0" applyNumberFormat="1" applyFont="1" applyBorder="1" applyAlignment="1">
      <alignment horizontal="right" vertical="center" indent="1"/>
    </xf>
    <xf numFmtId="4" fontId="11" fillId="0" borderId="32" xfId="0" applyNumberFormat="1" applyFont="1" applyBorder="1" applyAlignment="1">
      <alignment horizontal="right" vertical="center" indent="1"/>
    </xf>
    <xf numFmtId="0" fontId="0" fillId="0" borderId="30" xfId="0" applyBorder="1" applyAlignment="1">
      <alignment horizontal="left" inden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49" fontId="0" fillId="0" borderId="32" xfId="0" applyNumberFormat="1" applyBorder="1" applyAlignment="1">
      <alignment horizontal="left" vertical="center"/>
    </xf>
    <xf numFmtId="1" fontId="2" fillId="0" borderId="2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left" vertical="center" indent="1"/>
    </xf>
    <xf numFmtId="0" fontId="0" fillId="0" borderId="4" xfId="0" applyBorder="1" applyAlignment="1">
      <alignment horizontal="left" vertical="center" wrapText="1"/>
    </xf>
    <xf numFmtId="1" fontId="2" fillId="0" borderId="33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 indent="1"/>
    </xf>
    <xf numFmtId="4" fontId="11" fillId="0" borderId="33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9" fontId="0" fillId="0" borderId="2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" fontId="11" fillId="0" borderId="7" xfId="0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 indent="1"/>
    </xf>
    <xf numFmtId="0" fontId="9" fillId="2" borderId="35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4" fontId="12" fillId="2" borderId="35" xfId="0" applyNumberFormat="1" applyFont="1" applyFill="1" applyBorder="1" applyAlignment="1">
      <alignment horizontal="left" vertical="center"/>
    </xf>
    <xf numFmtId="4" fontId="13" fillId="2" borderId="35" xfId="0" applyNumberFormat="1" applyFont="1" applyFill="1" applyBorder="1" applyAlignment="1">
      <alignment horizontal="right" vertical="center"/>
    </xf>
    <xf numFmtId="2" fontId="13" fillId="2" borderId="35" xfId="0" applyNumberFormat="1" applyFont="1" applyFill="1" applyBorder="1" applyAlignment="1">
      <alignment horizontal="right" vertical="center"/>
    </xf>
    <xf numFmtId="49" fontId="0" fillId="2" borderId="36" xfId="0" applyNumberFormat="1" applyFill="1" applyBorder="1" applyAlignment="1">
      <alignment horizontal="left" vertical="center"/>
    </xf>
    <xf numFmtId="0" fontId="0" fillId="2" borderId="35" xfId="0" applyFill="1" applyBorder="1" applyAlignment="1">
      <alignment wrapText="1"/>
    </xf>
    <xf numFmtId="0" fontId="0" fillId="2" borderId="35" xfId="0" applyFill="1" applyBorder="1"/>
    <xf numFmtId="49" fontId="2" fillId="2" borderId="3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4782-487D-433B-92E9-FF76E966A27C}">
  <dimension ref="A1:N27"/>
  <sheetViews>
    <sheetView topLeftCell="A7" workbookViewId="0">
      <selection activeCell="K30" sqref="K30"/>
    </sheetView>
  </sheetViews>
  <sheetFormatPr defaultRowHeight="15" x14ac:dyDescent="0.25"/>
  <sheetData>
    <row r="1" spans="1:14" ht="33.75" customHeight="1" x14ac:dyDescent="0.25">
      <c r="A1" s="68" t="s">
        <v>487</v>
      </c>
      <c r="B1" s="69"/>
      <c r="C1" s="69"/>
      <c r="D1" s="69"/>
      <c r="E1" s="69"/>
      <c r="F1" s="69"/>
      <c r="G1" s="69"/>
      <c r="H1" s="69"/>
      <c r="I1" s="70"/>
    </row>
    <row r="2" spans="1:14" ht="36" customHeight="1" x14ac:dyDescent="0.25">
      <c r="A2" s="71" t="s">
        <v>488</v>
      </c>
      <c r="B2" s="72"/>
      <c r="C2" s="73"/>
      <c r="D2" s="74" t="s">
        <v>3</v>
      </c>
      <c r="E2" s="75"/>
      <c r="F2" s="75"/>
      <c r="G2" s="75"/>
      <c r="H2" s="75"/>
      <c r="I2" s="76"/>
      <c r="N2" s="77"/>
    </row>
    <row r="3" spans="1:14" ht="27" customHeight="1" x14ac:dyDescent="0.25">
      <c r="A3" s="78" t="s">
        <v>489</v>
      </c>
      <c r="B3" s="72"/>
      <c r="C3" s="79"/>
      <c r="D3" s="80" t="s">
        <v>6</v>
      </c>
      <c r="E3" s="81"/>
      <c r="F3" s="81"/>
      <c r="G3" s="81"/>
      <c r="H3" s="81"/>
      <c r="I3" s="82"/>
    </row>
    <row r="4" spans="1:14" ht="23.25" customHeight="1" thickBot="1" x14ac:dyDescent="0.3">
      <c r="A4" s="83" t="s">
        <v>490</v>
      </c>
      <c r="B4" s="84"/>
      <c r="C4" s="85"/>
      <c r="D4" s="86"/>
      <c r="E4" s="87"/>
      <c r="F4" s="87"/>
      <c r="G4" s="87"/>
      <c r="H4" s="87"/>
      <c r="I4" s="88"/>
    </row>
    <row r="5" spans="1:14" ht="24" customHeight="1" x14ac:dyDescent="0.25">
      <c r="A5" s="89" t="s">
        <v>491</v>
      </c>
      <c r="B5" s="90"/>
      <c r="C5" s="91" t="s">
        <v>492</v>
      </c>
      <c r="D5" s="92"/>
      <c r="E5" s="92"/>
      <c r="F5" s="92"/>
      <c r="G5" s="93" t="s">
        <v>493</v>
      </c>
      <c r="H5" s="94" t="s">
        <v>494</v>
      </c>
      <c r="I5" s="95"/>
    </row>
    <row r="6" spans="1:14" ht="15.75" customHeight="1" x14ac:dyDescent="0.25">
      <c r="A6" s="96"/>
      <c r="B6" s="97"/>
      <c r="C6" s="98" t="s">
        <v>495</v>
      </c>
      <c r="D6" s="99"/>
      <c r="E6" s="99"/>
      <c r="F6" s="99"/>
      <c r="G6" s="93" t="s">
        <v>496</v>
      </c>
      <c r="H6" s="94" t="s">
        <v>497</v>
      </c>
      <c r="I6" s="95"/>
    </row>
    <row r="7" spans="1:14" ht="15.75" customHeight="1" x14ac:dyDescent="0.25">
      <c r="A7" s="100"/>
      <c r="B7" s="101"/>
      <c r="C7" s="102" t="s">
        <v>498</v>
      </c>
      <c r="D7" s="103" t="s">
        <v>499</v>
      </c>
      <c r="E7" s="104"/>
      <c r="F7" s="104"/>
      <c r="G7" s="105"/>
      <c r="H7" s="106"/>
      <c r="I7" s="107"/>
    </row>
    <row r="8" spans="1:14" ht="24" hidden="1" customHeight="1" x14ac:dyDescent="0.25">
      <c r="A8" s="89" t="s">
        <v>500</v>
      </c>
      <c r="B8" s="90"/>
      <c r="C8" s="108"/>
      <c r="G8" s="93" t="s">
        <v>493</v>
      </c>
      <c r="H8" s="109"/>
      <c r="I8" s="95"/>
    </row>
    <row r="9" spans="1:14" ht="15.75" hidden="1" customHeight="1" x14ac:dyDescent="0.25">
      <c r="A9" s="110"/>
      <c r="B9" s="90"/>
      <c r="C9" s="108"/>
      <c r="G9" s="93" t="s">
        <v>496</v>
      </c>
      <c r="H9" s="109"/>
      <c r="I9" s="95"/>
    </row>
    <row r="10" spans="1:14" ht="15.75" hidden="1" customHeight="1" x14ac:dyDescent="0.25">
      <c r="A10" s="111"/>
      <c r="B10" s="101"/>
      <c r="C10" s="112"/>
      <c r="D10" s="113"/>
      <c r="E10" s="105"/>
      <c r="F10" s="114"/>
      <c r="G10" s="114"/>
      <c r="H10" s="115"/>
      <c r="I10" s="107"/>
    </row>
    <row r="11" spans="1:14" ht="24" customHeight="1" x14ac:dyDescent="0.25">
      <c r="A11" s="89" t="s">
        <v>501</v>
      </c>
      <c r="B11" s="90"/>
      <c r="C11" s="116"/>
      <c r="D11" s="116"/>
      <c r="E11" s="116"/>
      <c r="F11" s="116"/>
      <c r="G11" s="93"/>
      <c r="H11" s="94"/>
      <c r="I11" s="95"/>
    </row>
    <row r="12" spans="1:14" ht="15.75" customHeight="1" x14ac:dyDescent="0.25">
      <c r="A12" s="96"/>
      <c r="B12" s="97"/>
      <c r="C12" s="117"/>
      <c r="D12" s="117"/>
      <c r="E12" s="117"/>
      <c r="F12" s="117"/>
      <c r="G12" s="93"/>
      <c r="H12" s="94"/>
      <c r="I12" s="95"/>
    </row>
    <row r="13" spans="1:14" ht="15.75" customHeight="1" x14ac:dyDescent="0.25">
      <c r="A13" s="100"/>
      <c r="B13" s="101"/>
      <c r="C13" s="102"/>
      <c r="D13" s="118"/>
      <c r="E13" s="119"/>
      <c r="F13" s="119"/>
      <c r="G13" s="120"/>
      <c r="H13" s="106"/>
      <c r="I13" s="107"/>
    </row>
    <row r="14" spans="1:14" ht="24" customHeight="1" x14ac:dyDescent="0.25">
      <c r="A14" s="121" t="s">
        <v>502</v>
      </c>
      <c r="B14" s="122"/>
      <c r="C14" s="123"/>
      <c r="D14" s="124"/>
      <c r="E14" s="125"/>
      <c r="F14" s="125"/>
      <c r="G14" s="126"/>
      <c r="H14" s="125"/>
      <c r="I14" s="127"/>
    </row>
    <row r="15" spans="1:14" ht="32.25" customHeight="1" x14ac:dyDescent="0.25">
      <c r="A15" s="111" t="s">
        <v>503</v>
      </c>
      <c r="B15" s="128"/>
      <c r="C15" s="129"/>
      <c r="D15" s="130"/>
      <c r="E15" s="130"/>
      <c r="F15" s="131"/>
      <c r="G15" s="131"/>
      <c r="H15" s="131" t="s">
        <v>16</v>
      </c>
      <c r="I15" s="132"/>
    </row>
    <row r="16" spans="1:14" ht="23.25" customHeight="1" x14ac:dyDescent="0.25">
      <c r="A16" s="133" t="s">
        <v>504</v>
      </c>
      <c r="B16" s="134"/>
      <c r="C16" s="135"/>
      <c r="D16" s="136"/>
      <c r="E16" s="137"/>
      <c r="F16" s="136"/>
      <c r="G16" s="137"/>
      <c r="H16" s="136">
        <f>Rozpočet!G8+Rozpočet!G19+Rozpočet!G33+Rozpočet!G40+Rozpočet!G45+Rozpočet!G70+Rozpočet!G73+Rozpočet!G76+Rozpočet!G89+Rozpočet!G92+Rozpočet!G118+Rozpočet!G300</f>
        <v>0</v>
      </c>
      <c r="I16" s="138"/>
    </row>
    <row r="17" spans="1:9" ht="23.25" customHeight="1" x14ac:dyDescent="0.25">
      <c r="A17" s="133" t="s">
        <v>505</v>
      </c>
      <c r="B17" s="134"/>
      <c r="C17" s="135"/>
      <c r="D17" s="136"/>
      <c r="E17" s="137"/>
      <c r="F17" s="136"/>
      <c r="G17" s="137"/>
      <c r="H17" s="136">
        <f>Rozpočet!G120+Rozpočet!G129+Rozpočet!G133+Rozpočet!G148+Rozpočet!G152+Rozpočet!G168+Rozpočet!G175+Rozpočet!G178+Rozpočet!G208+Rozpočet!G218+Rozpočet!G225+Rozpočet!G262+Rozpočet!G267</f>
        <v>0</v>
      </c>
      <c r="I17" s="138"/>
    </row>
    <row r="18" spans="1:9" ht="23.25" customHeight="1" x14ac:dyDescent="0.25">
      <c r="A18" s="133" t="s">
        <v>470</v>
      </c>
      <c r="B18" s="134"/>
      <c r="C18" s="135"/>
      <c r="D18" s="136"/>
      <c r="E18" s="137"/>
      <c r="F18" s="136"/>
      <c r="G18" s="137"/>
      <c r="H18" s="136">
        <f>Rozpočet!G309</f>
        <v>0</v>
      </c>
      <c r="I18" s="138"/>
    </row>
    <row r="19" spans="1:9" ht="23.25" customHeight="1" x14ac:dyDescent="0.25">
      <c r="A19" s="139" t="s">
        <v>16</v>
      </c>
      <c r="B19" s="140"/>
      <c r="C19" s="141"/>
      <c r="D19" s="142"/>
      <c r="E19" s="143"/>
      <c r="F19" s="142"/>
      <c r="G19" s="143"/>
      <c r="H19" s="142">
        <f>SUM(H16:I18)</f>
        <v>0</v>
      </c>
      <c r="I19" s="144"/>
    </row>
    <row r="20" spans="1:9" ht="33" customHeight="1" x14ac:dyDescent="0.25">
      <c r="A20" s="145" t="s">
        <v>506</v>
      </c>
      <c r="B20" s="134"/>
      <c r="C20" s="135"/>
      <c r="D20" s="146"/>
      <c r="E20" s="147"/>
      <c r="F20" s="148"/>
      <c r="G20" s="148"/>
      <c r="H20" s="148"/>
      <c r="I20" s="149"/>
    </row>
    <row r="21" spans="1:9" ht="23.25" customHeight="1" x14ac:dyDescent="0.25">
      <c r="A21" s="133" t="s">
        <v>507</v>
      </c>
      <c r="B21" s="134"/>
      <c r="C21" s="135"/>
      <c r="D21" s="150">
        <v>12</v>
      </c>
      <c r="E21" s="147" t="s">
        <v>508</v>
      </c>
      <c r="F21" s="151">
        <v>0</v>
      </c>
      <c r="G21" s="152"/>
      <c r="H21" s="152"/>
      <c r="I21" s="149" t="str">
        <f>Mena</f>
        <v>CZK</v>
      </c>
    </row>
    <row r="22" spans="1:9" ht="23.25" customHeight="1" x14ac:dyDescent="0.25">
      <c r="A22" s="133" t="s">
        <v>509</v>
      </c>
      <c r="B22" s="134"/>
      <c r="C22" s="135"/>
      <c r="D22" s="150">
        <f>SazbaDPH1</f>
        <v>12</v>
      </c>
      <c r="E22" s="147" t="s">
        <v>508</v>
      </c>
      <c r="F22" s="153">
        <v>0</v>
      </c>
      <c r="G22" s="154"/>
      <c r="H22" s="154"/>
      <c r="I22" s="149" t="str">
        <f>Mena</f>
        <v>CZK</v>
      </c>
    </row>
    <row r="23" spans="1:9" ht="23.25" customHeight="1" x14ac:dyDescent="0.25">
      <c r="A23" s="133" t="s">
        <v>510</v>
      </c>
      <c r="B23" s="134"/>
      <c r="C23" s="135"/>
      <c r="D23" s="150">
        <v>21</v>
      </c>
      <c r="E23" s="147" t="s">
        <v>508</v>
      </c>
      <c r="F23" s="151">
        <f>H19</f>
        <v>0</v>
      </c>
      <c r="G23" s="152"/>
      <c r="H23" s="152"/>
      <c r="I23" s="149" t="str">
        <f>Mena</f>
        <v>CZK</v>
      </c>
    </row>
    <row r="24" spans="1:9" ht="23.25" customHeight="1" x14ac:dyDescent="0.25">
      <c r="A24" s="155" t="s">
        <v>511</v>
      </c>
      <c r="B24" s="156"/>
      <c r="C24" s="129"/>
      <c r="D24" s="157">
        <f>SazbaDPH2</f>
        <v>21</v>
      </c>
      <c r="E24" s="158" t="s">
        <v>508</v>
      </c>
      <c r="F24" s="159">
        <f>0.21*F23</f>
        <v>0</v>
      </c>
      <c r="G24" s="160"/>
      <c r="H24" s="160"/>
      <c r="I24" s="161" t="str">
        <f>Mena</f>
        <v>CZK</v>
      </c>
    </row>
    <row r="25" spans="1:9" ht="23.25" customHeight="1" thickBot="1" x14ac:dyDescent="0.3">
      <c r="A25" s="89"/>
      <c r="B25" s="162"/>
      <c r="C25" s="163"/>
      <c r="D25" s="162"/>
      <c r="E25" s="164"/>
      <c r="F25" s="165"/>
      <c r="G25" s="165"/>
      <c r="H25" s="165"/>
      <c r="I25" s="166"/>
    </row>
    <row r="26" spans="1:9" ht="27.75" hidden="1" customHeight="1" x14ac:dyDescent="0.25">
      <c r="A26" s="167" t="s">
        <v>512</v>
      </c>
      <c r="B26" s="168"/>
      <c r="C26" s="168"/>
      <c r="D26" s="169"/>
      <c r="E26" s="170"/>
      <c r="F26" s="171">
        <v>855115.52</v>
      </c>
      <c r="G26" s="172"/>
      <c r="H26" s="172"/>
      <c r="I26" s="173" t="str">
        <f>Mena</f>
        <v>CZK</v>
      </c>
    </row>
    <row r="27" spans="1:9" ht="27.75" customHeight="1" thickBot="1" x14ac:dyDescent="0.3">
      <c r="A27" s="167" t="s">
        <v>513</v>
      </c>
      <c r="B27" s="174"/>
      <c r="C27" s="174"/>
      <c r="D27" s="174"/>
      <c r="E27" s="175"/>
      <c r="F27" s="171">
        <f>1.21*F23</f>
        <v>0</v>
      </c>
      <c r="G27" s="171"/>
      <c r="H27" s="171"/>
      <c r="I27" s="176" t="s">
        <v>514</v>
      </c>
    </row>
  </sheetData>
  <mergeCells count="32">
    <mergeCell ref="F27:H27"/>
    <mergeCell ref="F21:H21"/>
    <mergeCell ref="F22:H22"/>
    <mergeCell ref="F23:H23"/>
    <mergeCell ref="F24:H24"/>
    <mergeCell ref="F25:H25"/>
    <mergeCell ref="F26:H26"/>
    <mergeCell ref="D19:E19"/>
    <mergeCell ref="F19:G19"/>
    <mergeCell ref="H19:I19"/>
    <mergeCell ref="D18:E18"/>
    <mergeCell ref="F18:G18"/>
    <mergeCell ref="H18:I18"/>
    <mergeCell ref="H15:I15"/>
    <mergeCell ref="D16:E16"/>
    <mergeCell ref="F16:G16"/>
    <mergeCell ref="H16:I16"/>
    <mergeCell ref="D17:E17"/>
    <mergeCell ref="F17:G17"/>
    <mergeCell ref="H17:I17"/>
    <mergeCell ref="D7:F7"/>
    <mergeCell ref="C11:F11"/>
    <mergeCell ref="C12:F12"/>
    <mergeCell ref="D13:F13"/>
    <mergeCell ref="D15:E15"/>
    <mergeCell ref="F15:G15"/>
    <mergeCell ref="C6:F6"/>
    <mergeCell ref="A1:I1"/>
    <mergeCell ref="D2:I2"/>
    <mergeCell ref="D3:I3"/>
    <mergeCell ref="D4:I4"/>
    <mergeCell ref="C5:F5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8913-B17A-465E-B60E-0819305EF922}">
  <sheetPr>
    <pageSetUpPr fitToPage="1"/>
  </sheetPr>
  <dimension ref="A1:AP5000"/>
  <sheetViews>
    <sheetView tabSelected="1" zoomScaleNormal="100" workbookViewId="0">
      <selection activeCell="Z156" sqref="Z156"/>
    </sheetView>
  </sheetViews>
  <sheetFormatPr defaultRowHeight="15" outlineLevelRow="2" x14ac:dyDescent="0.25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1" width="0" hidden="1" customWidth="1"/>
    <col min="13" max="23" width="0" hidden="1" customWidth="1"/>
  </cols>
  <sheetData>
    <row r="1" spans="1:42" ht="15.75" customHeight="1" x14ac:dyDescent="0.25">
      <c r="B1" s="1"/>
      <c r="C1" s="2" t="s">
        <v>0</v>
      </c>
      <c r="D1" s="1"/>
      <c r="E1" s="1"/>
      <c r="F1" s="1"/>
      <c r="G1" s="1"/>
      <c r="O1" t="s">
        <v>1</v>
      </c>
    </row>
    <row r="2" spans="1:42" ht="24.95" customHeight="1" x14ac:dyDescent="0.25">
      <c r="A2" s="3" t="s">
        <v>2</v>
      </c>
      <c r="B2" s="4"/>
      <c r="C2" s="5" t="s">
        <v>3</v>
      </c>
      <c r="D2" s="6"/>
      <c r="E2" s="6"/>
      <c r="F2" s="6"/>
      <c r="G2" s="6"/>
      <c r="O2" t="s">
        <v>4</v>
      </c>
    </row>
    <row r="3" spans="1:42" ht="24.95" customHeight="1" x14ac:dyDescent="0.25">
      <c r="A3" s="3" t="s">
        <v>5</v>
      </c>
      <c r="B3" s="4"/>
      <c r="C3" s="7" t="s">
        <v>6</v>
      </c>
      <c r="D3" s="8"/>
      <c r="E3" s="8"/>
      <c r="F3" s="8"/>
      <c r="G3" s="8"/>
      <c r="K3" s="9" t="s">
        <v>4</v>
      </c>
      <c r="O3" t="s">
        <v>7</v>
      </c>
    </row>
    <row r="4" spans="1:42" ht="24.95" customHeight="1" x14ac:dyDescent="0.25">
      <c r="A4" s="10" t="s">
        <v>8</v>
      </c>
      <c r="B4" s="11"/>
      <c r="C4" s="12"/>
      <c r="D4" s="13"/>
      <c r="E4" s="13"/>
      <c r="F4" s="13"/>
      <c r="G4" s="14"/>
      <c r="O4" t="s">
        <v>9</v>
      </c>
    </row>
    <row r="5" spans="1:42" x14ac:dyDescent="0.25">
      <c r="D5" s="15"/>
    </row>
    <row r="6" spans="1:42" x14ac:dyDescent="0.25">
      <c r="A6" s="16" t="s">
        <v>10</v>
      </c>
      <c r="B6" s="17" t="s">
        <v>11</v>
      </c>
      <c r="C6" s="17" t="s">
        <v>12</v>
      </c>
      <c r="D6" s="18" t="s">
        <v>13</v>
      </c>
      <c r="E6" s="16" t="s">
        <v>14</v>
      </c>
      <c r="F6" s="19" t="s">
        <v>15</v>
      </c>
      <c r="G6" s="16" t="s">
        <v>16</v>
      </c>
    </row>
    <row r="7" spans="1:42" hidden="1" x14ac:dyDescent="0.25">
      <c r="A7" s="20"/>
      <c r="B7" s="21"/>
      <c r="C7" s="21"/>
      <c r="D7" s="22"/>
      <c r="E7" s="23"/>
      <c r="F7" s="24"/>
      <c r="G7" s="25"/>
    </row>
    <row r="8" spans="1:42" x14ac:dyDescent="0.25">
      <c r="A8" s="26" t="s">
        <v>17</v>
      </c>
      <c r="B8" s="27" t="s">
        <v>18</v>
      </c>
      <c r="C8" s="28" t="s">
        <v>19</v>
      </c>
      <c r="D8" s="29"/>
      <c r="E8" s="30"/>
      <c r="F8" s="31"/>
      <c r="G8" s="32">
        <f>G9+G11+G13+G15+G17</f>
        <v>0</v>
      </c>
      <c r="O8" t="s">
        <v>20</v>
      </c>
    </row>
    <row r="9" spans="1:42" x14ac:dyDescent="0.25">
      <c r="A9" s="33">
        <v>1</v>
      </c>
      <c r="B9" s="34" t="s">
        <v>21</v>
      </c>
      <c r="C9" s="35" t="s">
        <v>22</v>
      </c>
      <c r="D9" s="36" t="s">
        <v>23</v>
      </c>
      <c r="E9" s="37">
        <v>1.9</v>
      </c>
      <c r="F9" s="38"/>
      <c r="G9" s="39">
        <f>F9*E9</f>
        <v>0</v>
      </c>
      <c r="H9" s="40"/>
      <c r="I9" s="40"/>
      <c r="J9" s="40"/>
      <c r="K9" s="40"/>
      <c r="L9" s="40"/>
      <c r="M9" s="40"/>
      <c r="N9" s="40"/>
      <c r="O9" s="40" t="s">
        <v>24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</row>
    <row r="10" spans="1:42" outlineLevel="1" x14ac:dyDescent="0.25">
      <c r="A10" s="41"/>
      <c r="B10" s="42"/>
      <c r="C10" s="43" t="s">
        <v>25</v>
      </c>
      <c r="D10" s="44"/>
      <c r="E10" s="45">
        <v>1.9</v>
      </c>
      <c r="F10" s="46"/>
      <c r="G10" s="39"/>
      <c r="H10" s="40"/>
      <c r="I10" s="40"/>
      <c r="J10" s="40"/>
      <c r="K10" s="40"/>
      <c r="L10" s="40"/>
      <c r="M10" s="40"/>
      <c r="N10" s="40"/>
      <c r="O10" s="40" t="s">
        <v>26</v>
      </c>
      <c r="P10" s="40">
        <v>0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</row>
    <row r="11" spans="1:42" ht="22.5" x14ac:dyDescent="0.25">
      <c r="A11" s="33">
        <v>2</v>
      </c>
      <c r="B11" s="34" t="s">
        <v>27</v>
      </c>
      <c r="C11" s="35" t="s">
        <v>28</v>
      </c>
      <c r="D11" s="36" t="s">
        <v>29</v>
      </c>
      <c r="E11" s="37">
        <v>1</v>
      </c>
      <c r="F11" s="38"/>
      <c r="G11" s="39">
        <f>F11*E11</f>
        <v>0</v>
      </c>
      <c r="H11" s="40"/>
      <c r="I11" s="40"/>
      <c r="J11" s="40"/>
      <c r="K11" s="40"/>
      <c r="L11" s="40"/>
      <c r="M11" s="40"/>
      <c r="N11" s="40"/>
      <c r="O11" s="40" t="s">
        <v>24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7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</row>
    <row r="12" spans="1:42" outlineLevel="1" x14ac:dyDescent="0.25">
      <c r="A12" s="41"/>
      <c r="B12" s="42"/>
      <c r="C12" s="43" t="s">
        <v>30</v>
      </c>
      <c r="D12" s="44"/>
      <c r="E12" s="45">
        <v>1</v>
      </c>
      <c r="F12" s="46"/>
      <c r="G12" s="39"/>
      <c r="H12" s="40"/>
      <c r="I12" s="40"/>
      <c r="J12" s="40"/>
      <c r="K12" s="40"/>
      <c r="L12" s="40"/>
      <c r="M12" s="40"/>
      <c r="N12" s="40"/>
      <c r="O12" s="40" t="s">
        <v>26</v>
      </c>
      <c r="P12" s="40">
        <v>5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</row>
    <row r="13" spans="1:42" ht="22.5" x14ac:dyDescent="0.25">
      <c r="A13" s="33">
        <v>3</v>
      </c>
      <c r="B13" s="34" t="s">
        <v>31</v>
      </c>
      <c r="C13" s="35" t="s">
        <v>32</v>
      </c>
      <c r="D13" s="36" t="s">
        <v>23</v>
      </c>
      <c r="E13" s="37">
        <v>1.5</v>
      </c>
      <c r="F13" s="38"/>
      <c r="G13" s="39">
        <f>F13*E13</f>
        <v>0</v>
      </c>
      <c r="H13" s="40"/>
      <c r="I13" s="40"/>
      <c r="J13" s="40"/>
      <c r="K13" s="40"/>
      <c r="L13" s="40"/>
      <c r="M13" s="40"/>
      <c r="N13" s="40"/>
      <c r="O13" s="40" t="s">
        <v>24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</row>
    <row r="14" spans="1:42" outlineLevel="1" x14ac:dyDescent="0.25">
      <c r="A14" s="41"/>
      <c r="B14" s="42"/>
      <c r="C14" s="43" t="s">
        <v>33</v>
      </c>
      <c r="D14" s="44"/>
      <c r="E14" s="45">
        <v>1.5</v>
      </c>
      <c r="F14" s="46"/>
      <c r="G14" s="39"/>
      <c r="H14" s="40"/>
      <c r="I14" s="40"/>
      <c r="J14" s="40"/>
      <c r="K14" s="40"/>
      <c r="L14" s="40"/>
      <c r="M14" s="40"/>
      <c r="N14" s="40"/>
      <c r="O14" s="40" t="s">
        <v>26</v>
      </c>
      <c r="P14" s="40">
        <v>0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</row>
    <row r="15" spans="1:42" x14ac:dyDescent="0.25">
      <c r="A15" s="33">
        <v>4</v>
      </c>
      <c r="B15" s="34" t="s">
        <v>34</v>
      </c>
      <c r="C15" s="35" t="s">
        <v>35</v>
      </c>
      <c r="D15" s="36" t="s">
        <v>23</v>
      </c>
      <c r="E15" s="37">
        <v>3.375</v>
      </c>
      <c r="F15" s="38"/>
      <c r="G15" s="39">
        <f>F15*E15</f>
        <v>0</v>
      </c>
      <c r="H15" s="40"/>
      <c r="I15" s="40"/>
      <c r="J15" s="40"/>
      <c r="K15" s="40"/>
      <c r="L15" s="40"/>
      <c r="M15" s="40"/>
      <c r="N15" s="40"/>
      <c r="O15" s="40" t="s">
        <v>24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pans="1:42" outlineLevel="1" x14ac:dyDescent="0.25">
      <c r="A16" s="41"/>
      <c r="B16" s="42"/>
      <c r="C16" s="43" t="s">
        <v>36</v>
      </c>
      <c r="D16" s="44"/>
      <c r="E16" s="45">
        <v>3.375</v>
      </c>
      <c r="F16" s="46"/>
      <c r="G16" s="39"/>
      <c r="H16" s="40"/>
      <c r="I16" s="40"/>
      <c r="J16" s="40"/>
      <c r="K16" s="40"/>
      <c r="L16" s="40"/>
      <c r="M16" s="40"/>
      <c r="N16" s="40"/>
      <c r="O16" s="40" t="s">
        <v>26</v>
      </c>
      <c r="P16" s="40">
        <v>0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pans="1:42" ht="22.5" x14ac:dyDescent="0.25">
      <c r="A17" s="33">
        <v>5</v>
      </c>
      <c r="B17" s="34" t="s">
        <v>37</v>
      </c>
      <c r="C17" s="35" t="s">
        <v>38</v>
      </c>
      <c r="D17" s="36" t="s">
        <v>29</v>
      </c>
      <c r="E17" s="37">
        <v>1</v>
      </c>
      <c r="F17" s="38"/>
      <c r="G17" s="39">
        <f>F17*E17</f>
        <v>0</v>
      </c>
      <c r="H17" s="40"/>
      <c r="I17" s="40"/>
      <c r="J17" s="40"/>
      <c r="K17" s="40"/>
      <c r="L17" s="40"/>
      <c r="M17" s="40"/>
      <c r="N17" s="40"/>
      <c r="O17" s="40" t="s">
        <v>39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</row>
    <row r="18" spans="1:42" outlineLevel="1" x14ac:dyDescent="0.25">
      <c r="A18" s="41"/>
      <c r="B18" s="42"/>
      <c r="C18" s="43" t="s">
        <v>40</v>
      </c>
      <c r="D18" s="44"/>
      <c r="E18" s="45">
        <v>1</v>
      </c>
      <c r="F18" s="46"/>
      <c r="G18" s="48"/>
      <c r="H18" s="40"/>
      <c r="I18" s="40"/>
      <c r="J18" s="40"/>
      <c r="K18" s="40"/>
      <c r="L18" s="40"/>
      <c r="M18" s="40"/>
      <c r="N18" s="40"/>
      <c r="O18" s="40" t="s">
        <v>26</v>
      </c>
      <c r="P18" s="40">
        <v>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</row>
    <row r="19" spans="1:42" x14ac:dyDescent="0.25">
      <c r="A19" s="26" t="s">
        <v>17</v>
      </c>
      <c r="B19" s="27" t="s">
        <v>41</v>
      </c>
      <c r="C19" s="28" t="s">
        <v>42</v>
      </c>
      <c r="D19" s="29"/>
      <c r="E19" s="30"/>
      <c r="F19" s="31"/>
      <c r="G19" s="32">
        <f>G20+G24+G26+G29+G30</f>
        <v>0</v>
      </c>
      <c r="O19" t="s">
        <v>20</v>
      </c>
    </row>
    <row r="20" spans="1:42" ht="33.75" x14ac:dyDescent="0.25">
      <c r="A20" s="33">
        <v>6</v>
      </c>
      <c r="B20" s="34" t="s">
        <v>43</v>
      </c>
      <c r="C20" s="35" t="s">
        <v>44</v>
      </c>
      <c r="D20" s="36" t="s">
        <v>23</v>
      </c>
      <c r="E20" s="37">
        <v>19.321000000000002</v>
      </c>
      <c r="F20" s="38"/>
      <c r="G20" s="39">
        <f>F20*E20</f>
        <v>0</v>
      </c>
      <c r="H20" s="40"/>
      <c r="I20" s="40"/>
      <c r="J20" s="40"/>
      <c r="K20" s="40"/>
      <c r="L20" s="40"/>
      <c r="M20" s="40"/>
      <c r="N20" s="40"/>
      <c r="O20" s="40" t="s">
        <v>24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</row>
    <row r="21" spans="1:42" outlineLevel="1" x14ac:dyDescent="0.25">
      <c r="A21" s="41"/>
      <c r="B21" s="42"/>
      <c r="C21" s="43" t="s">
        <v>45</v>
      </c>
      <c r="D21" s="44"/>
      <c r="E21" s="45"/>
      <c r="F21" s="46"/>
      <c r="G21" s="39"/>
      <c r="H21" s="40"/>
      <c r="I21" s="40"/>
      <c r="J21" s="40"/>
      <c r="K21" s="40"/>
      <c r="L21" s="40"/>
      <c r="M21" s="40"/>
      <c r="N21" s="40"/>
      <c r="O21" s="40" t="s">
        <v>26</v>
      </c>
      <c r="P21" s="40">
        <v>0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</row>
    <row r="22" spans="1:42" outlineLevel="2" x14ac:dyDescent="0.25">
      <c r="A22" s="41"/>
      <c r="B22" s="42"/>
      <c r="C22" s="43" t="s">
        <v>46</v>
      </c>
      <c r="D22" s="44"/>
      <c r="E22" s="45">
        <v>7.7839999999999998</v>
      </c>
      <c r="F22" s="46"/>
      <c r="G22" s="39"/>
      <c r="H22" s="40"/>
      <c r="I22" s="40"/>
      <c r="J22" s="40"/>
      <c r="K22" s="40"/>
      <c r="L22" s="40"/>
      <c r="M22" s="40"/>
      <c r="N22" s="40"/>
      <c r="O22" s="40" t="s">
        <v>26</v>
      </c>
      <c r="P22" s="40">
        <v>0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</row>
    <row r="23" spans="1:42" outlineLevel="2" x14ac:dyDescent="0.25">
      <c r="A23" s="41"/>
      <c r="B23" s="42"/>
      <c r="C23" s="43" t="s">
        <v>47</v>
      </c>
      <c r="D23" s="44"/>
      <c r="E23" s="45">
        <v>11.537000000000001</v>
      </c>
      <c r="F23" s="46"/>
      <c r="G23" s="39"/>
      <c r="H23" s="40"/>
      <c r="I23" s="40"/>
      <c r="J23" s="40"/>
      <c r="K23" s="40"/>
      <c r="L23" s="40"/>
      <c r="M23" s="40"/>
      <c r="N23" s="40"/>
      <c r="O23" s="40" t="s">
        <v>26</v>
      </c>
      <c r="P23" s="40">
        <v>0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</row>
    <row r="24" spans="1:42" ht="33.75" x14ac:dyDescent="0.25">
      <c r="A24" s="33">
        <v>7</v>
      </c>
      <c r="B24" s="34" t="s">
        <v>48</v>
      </c>
      <c r="C24" s="35" t="s">
        <v>49</v>
      </c>
      <c r="D24" s="36" t="s">
        <v>23</v>
      </c>
      <c r="E24" s="37">
        <v>3.5474999999999999</v>
      </c>
      <c r="F24" s="38"/>
      <c r="G24" s="39">
        <f>F24*E24</f>
        <v>0</v>
      </c>
      <c r="H24" s="40"/>
      <c r="I24" s="40"/>
      <c r="J24" s="40"/>
      <c r="K24" s="40"/>
      <c r="L24" s="40"/>
      <c r="M24" s="40"/>
      <c r="N24" s="40"/>
      <c r="O24" s="40" t="s">
        <v>24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</row>
    <row r="25" spans="1:42" outlineLevel="1" x14ac:dyDescent="0.25">
      <c r="A25" s="41"/>
      <c r="B25" s="42"/>
      <c r="C25" s="43" t="s">
        <v>50</v>
      </c>
      <c r="D25" s="44"/>
      <c r="E25" s="45">
        <v>3.5474999999999999</v>
      </c>
      <c r="F25" s="46"/>
      <c r="G25" s="39"/>
      <c r="H25" s="40"/>
      <c r="I25" s="40"/>
      <c r="J25" s="40"/>
      <c r="K25" s="40"/>
      <c r="L25" s="40"/>
      <c r="M25" s="40"/>
      <c r="N25" s="40"/>
      <c r="O25" s="40" t="s">
        <v>26</v>
      </c>
      <c r="P25" s="40">
        <v>0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</row>
    <row r="26" spans="1:42" x14ac:dyDescent="0.25">
      <c r="A26" s="33">
        <v>8</v>
      </c>
      <c r="B26" s="34" t="s">
        <v>51</v>
      </c>
      <c r="C26" s="35" t="s">
        <v>52</v>
      </c>
      <c r="D26" s="36" t="s">
        <v>23</v>
      </c>
      <c r="E26" s="37">
        <v>22.868500000000001</v>
      </c>
      <c r="F26" s="38"/>
      <c r="G26" s="39">
        <f>F26*E26</f>
        <v>0</v>
      </c>
      <c r="H26" s="40"/>
      <c r="I26" s="40"/>
      <c r="J26" s="40"/>
      <c r="K26" s="40"/>
      <c r="L26" s="40"/>
      <c r="M26" s="40"/>
      <c r="N26" s="40"/>
      <c r="O26" s="40" t="s">
        <v>24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</row>
    <row r="27" spans="1:42" outlineLevel="1" x14ac:dyDescent="0.25">
      <c r="A27" s="41"/>
      <c r="B27" s="42"/>
      <c r="C27" s="43" t="s">
        <v>53</v>
      </c>
      <c r="D27" s="44"/>
      <c r="E27" s="45">
        <v>19.321000000000002</v>
      </c>
      <c r="F27" s="46"/>
      <c r="G27" s="39"/>
      <c r="H27" s="40"/>
      <c r="I27" s="40"/>
      <c r="J27" s="40"/>
      <c r="K27" s="40"/>
      <c r="L27" s="40"/>
      <c r="M27" s="40"/>
      <c r="N27" s="40"/>
      <c r="O27" s="40" t="s">
        <v>26</v>
      </c>
      <c r="P27" s="40">
        <v>5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</row>
    <row r="28" spans="1:42" outlineLevel="2" x14ac:dyDescent="0.25">
      <c r="A28" s="41"/>
      <c r="B28" s="42"/>
      <c r="C28" s="43" t="s">
        <v>54</v>
      </c>
      <c r="D28" s="44"/>
      <c r="E28" s="45">
        <v>3.5474999999999999</v>
      </c>
      <c r="F28" s="46"/>
      <c r="G28" s="39"/>
      <c r="H28" s="40"/>
      <c r="I28" s="40"/>
      <c r="J28" s="40"/>
      <c r="K28" s="40"/>
      <c r="L28" s="40"/>
      <c r="M28" s="40"/>
      <c r="N28" s="40"/>
      <c r="O28" s="40" t="s">
        <v>26</v>
      </c>
      <c r="P28" s="40">
        <v>5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</row>
    <row r="29" spans="1:42" ht="22.5" x14ac:dyDescent="0.25">
      <c r="A29" s="49">
        <v>9</v>
      </c>
      <c r="B29" s="50" t="s">
        <v>55</v>
      </c>
      <c r="C29" s="51" t="s">
        <v>56</v>
      </c>
      <c r="D29" s="52" t="s">
        <v>57</v>
      </c>
      <c r="E29" s="53">
        <v>1</v>
      </c>
      <c r="F29" s="54"/>
      <c r="G29" s="39">
        <f>F29*E29</f>
        <v>0</v>
      </c>
      <c r="H29" s="40"/>
      <c r="I29" s="40"/>
      <c r="J29" s="40"/>
      <c r="K29" s="40"/>
      <c r="L29" s="40"/>
      <c r="M29" s="40"/>
      <c r="N29" s="40"/>
      <c r="O29" s="40" t="s">
        <v>24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</row>
    <row r="30" spans="1:42" x14ac:dyDescent="0.25">
      <c r="A30" s="33">
        <v>10</v>
      </c>
      <c r="B30" s="34" t="s">
        <v>58</v>
      </c>
      <c r="C30" s="35" t="s">
        <v>59</v>
      </c>
      <c r="D30" s="36" t="s">
        <v>60</v>
      </c>
      <c r="E30" s="37">
        <v>6</v>
      </c>
      <c r="F30" s="38"/>
      <c r="G30" s="39">
        <f>F30*E30</f>
        <v>0</v>
      </c>
      <c r="H30" s="40"/>
      <c r="I30" s="40"/>
      <c r="J30" s="40"/>
      <c r="K30" s="40"/>
      <c r="L30" s="40"/>
      <c r="M30" s="40"/>
      <c r="N30" s="40"/>
      <c r="O30" s="40" t="s">
        <v>24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</row>
    <row r="31" spans="1:42" outlineLevel="1" x14ac:dyDescent="0.25">
      <c r="A31" s="41"/>
      <c r="B31" s="42"/>
      <c r="C31" s="43" t="s">
        <v>61</v>
      </c>
      <c r="D31" s="44"/>
      <c r="E31" s="45">
        <v>4</v>
      </c>
      <c r="F31" s="46"/>
      <c r="G31" s="48"/>
      <c r="H31" s="40"/>
      <c r="I31" s="40"/>
      <c r="J31" s="40"/>
      <c r="K31" s="40"/>
      <c r="L31" s="40"/>
      <c r="M31" s="40"/>
      <c r="N31" s="40"/>
      <c r="O31" s="40" t="s">
        <v>26</v>
      </c>
      <c r="P31" s="40">
        <v>0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</row>
    <row r="32" spans="1:42" outlineLevel="2" x14ac:dyDescent="0.25">
      <c r="A32" s="41"/>
      <c r="B32" s="42"/>
      <c r="C32" s="43" t="s">
        <v>62</v>
      </c>
      <c r="D32" s="44"/>
      <c r="E32" s="45">
        <v>2</v>
      </c>
      <c r="F32" s="46"/>
      <c r="G32" s="48"/>
      <c r="H32" s="40"/>
      <c r="I32" s="40"/>
      <c r="J32" s="40"/>
      <c r="K32" s="40"/>
      <c r="L32" s="40"/>
      <c r="M32" s="40"/>
      <c r="N32" s="40"/>
      <c r="O32" s="40" t="s">
        <v>26</v>
      </c>
      <c r="P32" s="40">
        <v>0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</row>
    <row r="33" spans="1:42" ht="25.5" x14ac:dyDescent="0.25">
      <c r="A33" s="26" t="s">
        <v>17</v>
      </c>
      <c r="B33" s="27" t="s">
        <v>63</v>
      </c>
      <c r="C33" s="28" t="s">
        <v>64</v>
      </c>
      <c r="D33" s="29"/>
      <c r="E33" s="30"/>
      <c r="F33" s="31"/>
      <c r="G33" s="32">
        <f>G34+G36+G39</f>
        <v>0</v>
      </c>
      <c r="O33" t="s">
        <v>20</v>
      </c>
    </row>
    <row r="34" spans="1:42" ht="22.5" x14ac:dyDescent="0.25">
      <c r="A34" s="33">
        <v>11</v>
      </c>
      <c r="B34" s="34" t="s">
        <v>65</v>
      </c>
      <c r="C34" s="35" t="s">
        <v>66</v>
      </c>
      <c r="D34" s="36" t="s">
        <v>23</v>
      </c>
      <c r="E34" s="37">
        <v>5.4</v>
      </c>
      <c r="F34" s="38"/>
      <c r="G34" s="39">
        <f>F34*E34</f>
        <v>0</v>
      </c>
      <c r="H34" s="40"/>
      <c r="I34" s="40"/>
      <c r="J34" s="40"/>
      <c r="K34" s="40"/>
      <c r="L34" s="40"/>
      <c r="M34" s="40"/>
      <c r="N34" s="40"/>
      <c r="O34" s="40" t="s">
        <v>24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</row>
    <row r="35" spans="1:42" outlineLevel="1" x14ac:dyDescent="0.25">
      <c r="A35" s="41"/>
      <c r="B35" s="42"/>
      <c r="C35" s="43" t="s">
        <v>67</v>
      </c>
      <c r="D35" s="44"/>
      <c r="E35" s="45">
        <v>5.4</v>
      </c>
      <c r="F35" s="46"/>
      <c r="G35" s="39"/>
      <c r="H35" s="40"/>
      <c r="I35" s="40"/>
      <c r="J35" s="40"/>
      <c r="K35" s="40"/>
      <c r="L35" s="40"/>
      <c r="M35" s="40"/>
      <c r="N35" s="40"/>
      <c r="O35" s="40" t="s">
        <v>26</v>
      </c>
      <c r="P35" s="40">
        <v>0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</row>
    <row r="36" spans="1:42" ht="33.75" x14ac:dyDescent="0.25">
      <c r="A36" s="33">
        <v>12</v>
      </c>
      <c r="B36" s="34" t="s">
        <v>68</v>
      </c>
      <c r="C36" s="35" t="s">
        <v>69</v>
      </c>
      <c r="D36" s="36" t="s">
        <v>23</v>
      </c>
      <c r="E36" s="37">
        <v>42.27</v>
      </c>
      <c r="F36" s="38"/>
      <c r="G36" s="39">
        <f>F36*E36</f>
        <v>0</v>
      </c>
      <c r="H36" s="40"/>
      <c r="I36" s="40"/>
      <c r="J36" s="40"/>
      <c r="K36" s="40"/>
      <c r="L36" s="40"/>
      <c r="M36" s="40"/>
      <c r="N36" s="40"/>
      <c r="O36" s="40" t="s">
        <v>24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</row>
    <row r="37" spans="1:42" outlineLevel="1" x14ac:dyDescent="0.25">
      <c r="A37" s="41"/>
      <c r="B37" s="42"/>
      <c r="C37" s="43" t="s">
        <v>70</v>
      </c>
      <c r="D37" s="44"/>
      <c r="E37" s="45">
        <v>32.97</v>
      </c>
      <c r="F37" s="46"/>
      <c r="G37" s="39"/>
      <c r="H37" s="40"/>
      <c r="I37" s="40"/>
      <c r="J37" s="40"/>
      <c r="K37" s="40"/>
      <c r="L37" s="40"/>
      <c r="M37" s="40"/>
      <c r="N37" s="40"/>
      <c r="O37" s="40" t="s">
        <v>26</v>
      </c>
      <c r="P37" s="40">
        <v>0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</row>
    <row r="38" spans="1:42" outlineLevel="2" x14ac:dyDescent="0.25">
      <c r="A38" s="41"/>
      <c r="B38" s="42"/>
      <c r="C38" s="43" t="s">
        <v>71</v>
      </c>
      <c r="D38" s="44"/>
      <c r="E38" s="45">
        <v>9.3000000000000007</v>
      </c>
      <c r="F38" s="46"/>
      <c r="G38" s="39"/>
      <c r="H38" s="40"/>
      <c r="I38" s="40"/>
      <c r="J38" s="40"/>
      <c r="K38" s="40"/>
      <c r="L38" s="40"/>
      <c r="M38" s="40"/>
      <c r="N38" s="40"/>
      <c r="O38" s="40" t="s">
        <v>26</v>
      </c>
      <c r="P38" s="40">
        <v>0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</row>
    <row r="39" spans="1:42" ht="22.5" x14ac:dyDescent="0.25">
      <c r="A39" s="49">
        <v>13</v>
      </c>
      <c r="B39" s="50" t="s">
        <v>72</v>
      </c>
      <c r="C39" s="51" t="s">
        <v>73</v>
      </c>
      <c r="D39" s="52" t="s">
        <v>60</v>
      </c>
      <c r="E39" s="53">
        <v>12.79</v>
      </c>
      <c r="F39" s="54"/>
      <c r="G39" s="39">
        <f>F39*E39</f>
        <v>0</v>
      </c>
      <c r="H39" s="40"/>
      <c r="I39" s="40"/>
      <c r="J39" s="40"/>
      <c r="K39" s="40"/>
      <c r="L39" s="40"/>
      <c r="M39" s="40"/>
      <c r="N39" s="40"/>
      <c r="O39" s="40" t="s">
        <v>24</v>
      </c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</row>
    <row r="40" spans="1:42" x14ac:dyDescent="0.25">
      <c r="A40" s="26" t="s">
        <v>17</v>
      </c>
      <c r="B40" s="27" t="s">
        <v>74</v>
      </c>
      <c r="C40" s="28" t="s">
        <v>75</v>
      </c>
      <c r="D40" s="29"/>
      <c r="E40" s="30"/>
      <c r="F40" s="31"/>
      <c r="G40" s="32">
        <f>G41+G43</f>
        <v>0</v>
      </c>
      <c r="O40" t="s">
        <v>20</v>
      </c>
    </row>
    <row r="41" spans="1:42" x14ac:dyDescent="0.25">
      <c r="A41" s="33">
        <v>14</v>
      </c>
      <c r="B41" s="34" t="s">
        <v>76</v>
      </c>
      <c r="C41" s="35" t="s">
        <v>77</v>
      </c>
      <c r="D41" s="36" t="s">
        <v>78</v>
      </c>
      <c r="E41" s="37">
        <v>9.4556000000000004</v>
      </c>
      <c r="F41" s="38"/>
      <c r="G41" s="39">
        <f>F41*E41</f>
        <v>0</v>
      </c>
      <c r="H41" s="40"/>
      <c r="I41" s="40"/>
      <c r="J41" s="40"/>
      <c r="K41" s="40"/>
      <c r="L41" s="40"/>
      <c r="M41" s="40"/>
      <c r="N41" s="40"/>
      <c r="O41" s="40" t="s">
        <v>24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</row>
    <row r="42" spans="1:42" outlineLevel="1" x14ac:dyDescent="0.25">
      <c r="A42" s="41"/>
      <c r="B42" s="42"/>
      <c r="C42" s="43" t="s">
        <v>79</v>
      </c>
      <c r="D42" s="44"/>
      <c r="E42" s="45">
        <v>9.4556000000000004</v>
      </c>
      <c r="F42" s="46"/>
      <c r="G42" s="39">
        <f>F42*E42</f>
        <v>0</v>
      </c>
      <c r="H42" s="40"/>
      <c r="I42" s="40"/>
      <c r="J42" s="40"/>
      <c r="K42" s="40"/>
      <c r="L42" s="40"/>
      <c r="M42" s="40"/>
      <c r="N42" s="40"/>
      <c r="O42" s="40" t="s">
        <v>26</v>
      </c>
      <c r="P42" s="40">
        <v>0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</row>
    <row r="43" spans="1:42" ht="22.5" x14ac:dyDescent="0.25">
      <c r="A43" s="33">
        <v>15</v>
      </c>
      <c r="B43" s="34" t="s">
        <v>80</v>
      </c>
      <c r="C43" s="35" t="s">
        <v>81</v>
      </c>
      <c r="D43" s="36" t="s">
        <v>82</v>
      </c>
      <c r="E43" s="37">
        <v>1.14E-2</v>
      </c>
      <c r="F43" s="38"/>
      <c r="G43" s="39">
        <f>F43*E43</f>
        <v>0</v>
      </c>
      <c r="H43" s="40"/>
      <c r="I43" s="40"/>
      <c r="J43" s="40"/>
      <c r="K43" s="40"/>
      <c r="L43" s="40"/>
      <c r="M43" s="40"/>
      <c r="N43" s="40"/>
      <c r="O43" s="40" t="s">
        <v>39</v>
      </c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</row>
    <row r="44" spans="1:42" outlineLevel="1" x14ac:dyDescent="0.25">
      <c r="A44" s="41"/>
      <c r="B44" s="42"/>
      <c r="C44" s="43" t="s">
        <v>83</v>
      </c>
      <c r="D44" s="44"/>
      <c r="E44" s="45">
        <v>1.14E-2</v>
      </c>
      <c r="F44" s="46"/>
      <c r="G44" s="48"/>
      <c r="H44" s="40"/>
      <c r="I44" s="40"/>
      <c r="J44" s="40"/>
      <c r="K44" s="40"/>
      <c r="L44" s="40"/>
      <c r="M44" s="40"/>
      <c r="N44" s="40"/>
      <c r="O44" s="40" t="s">
        <v>26</v>
      </c>
      <c r="P44" s="40">
        <v>0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x14ac:dyDescent="0.25">
      <c r="A45" s="26" t="s">
        <v>17</v>
      </c>
      <c r="B45" s="27" t="s">
        <v>84</v>
      </c>
      <c r="C45" s="28" t="s">
        <v>85</v>
      </c>
      <c r="D45" s="29"/>
      <c r="E45" s="30"/>
      <c r="F45" s="31"/>
      <c r="G45" s="32">
        <f>G46+G48+G50+G52+G54+G56+G61+G65</f>
        <v>0</v>
      </c>
      <c r="O45" t="s">
        <v>20</v>
      </c>
    </row>
    <row r="46" spans="1:42" ht="22.5" x14ac:dyDescent="0.25">
      <c r="A46" s="33">
        <v>16</v>
      </c>
      <c r="B46" s="34" t="s">
        <v>86</v>
      </c>
      <c r="C46" s="35" t="s">
        <v>87</v>
      </c>
      <c r="D46" s="36" t="s">
        <v>23</v>
      </c>
      <c r="E46" s="37">
        <v>4.7039999999999997</v>
      </c>
      <c r="F46" s="38"/>
      <c r="G46" s="39">
        <f>F46*E46</f>
        <v>0</v>
      </c>
      <c r="H46" s="40"/>
      <c r="I46" s="40"/>
      <c r="J46" s="40"/>
      <c r="K46" s="40"/>
      <c r="L46" s="40"/>
      <c r="M46" s="40"/>
      <c r="N46" s="40"/>
      <c r="O46" s="40" t="s">
        <v>24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1:42" outlineLevel="1" x14ac:dyDescent="0.25">
      <c r="A47" s="41"/>
      <c r="B47" s="42"/>
      <c r="C47" s="43" t="s">
        <v>88</v>
      </c>
      <c r="D47" s="44"/>
      <c r="E47" s="45">
        <v>4.7039999999999997</v>
      </c>
      <c r="F47" s="46"/>
      <c r="G47" s="39"/>
      <c r="H47" s="40"/>
      <c r="I47" s="40"/>
      <c r="J47" s="40"/>
      <c r="K47" s="40"/>
      <c r="L47" s="40"/>
      <c r="M47" s="40"/>
      <c r="N47" s="40"/>
      <c r="O47" s="40" t="s">
        <v>26</v>
      </c>
      <c r="P47" s="40">
        <v>0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1:42" x14ac:dyDescent="0.25">
      <c r="A48" s="33">
        <v>17</v>
      </c>
      <c r="B48" s="34" t="s">
        <v>89</v>
      </c>
      <c r="C48" s="35" t="s">
        <v>90</v>
      </c>
      <c r="D48" s="36" t="s">
        <v>23</v>
      </c>
      <c r="E48" s="37">
        <v>10.864000000000001</v>
      </c>
      <c r="F48" s="38"/>
      <c r="G48" s="39">
        <f>F48*E48</f>
        <v>0</v>
      </c>
      <c r="H48" s="40"/>
      <c r="I48" s="40"/>
      <c r="J48" s="40"/>
      <c r="K48" s="40"/>
      <c r="L48" s="40"/>
      <c r="M48" s="40"/>
      <c r="N48" s="40"/>
      <c r="O48" s="40" t="s">
        <v>24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</row>
    <row r="49" spans="1:42" outlineLevel="1" x14ac:dyDescent="0.25">
      <c r="A49" s="41"/>
      <c r="B49" s="42"/>
      <c r="C49" s="43" t="s">
        <v>91</v>
      </c>
      <c r="D49" s="44"/>
      <c r="E49" s="45">
        <v>10.864000000000001</v>
      </c>
      <c r="F49" s="46"/>
      <c r="G49" s="39"/>
      <c r="H49" s="40"/>
      <c r="I49" s="40"/>
      <c r="J49" s="40"/>
      <c r="K49" s="40"/>
      <c r="L49" s="40"/>
      <c r="M49" s="40"/>
      <c r="N49" s="40"/>
      <c r="O49" s="40" t="s">
        <v>26</v>
      </c>
      <c r="P49" s="40">
        <v>0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</row>
    <row r="50" spans="1:42" x14ac:dyDescent="0.25">
      <c r="A50" s="33">
        <v>18</v>
      </c>
      <c r="B50" s="34" t="s">
        <v>92</v>
      </c>
      <c r="C50" s="35" t="s">
        <v>93</v>
      </c>
      <c r="D50" s="36" t="s">
        <v>23</v>
      </c>
      <c r="E50" s="37">
        <v>10.864000000000001</v>
      </c>
      <c r="F50" s="38"/>
      <c r="G50" s="39">
        <f>F50*E50</f>
        <v>0</v>
      </c>
      <c r="H50" s="40"/>
      <c r="I50" s="40"/>
      <c r="J50" s="40"/>
      <c r="K50" s="40"/>
      <c r="L50" s="40"/>
      <c r="M50" s="40"/>
      <c r="N50" s="40"/>
      <c r="O50" s="40" t="s">
        <v>24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</row>
    <row r="51" spans="1:42" outlineLevel="1" x14ac:dyDescent="0.25">
      <c r="A51" s="41"/>
      <c r="B51" s="42"/>
      <c r="C51" s="43" t="s">
        <v>91</v>
      </c>
      <c r="D51" s="44"/>
      <c r="E51" s="45">
        <v>10.864000000000001</v>
      </c>
      <c r="F51" s="46"/>
      <c r="G51" s="39"/>
      <c r="H51" s="40"/>
      <c r="I51" s="40"/>
      <c r="J51" s="40"/>
      <c r="K51" s="40"/>
      <c r="L51" s="40"/>
      <c r="M51" s="40"/>
      <c r="N51" s="40"/>
      <c r="O51" s="40" t="s">
        <v>26</v>
      </c>
      <c r="P51" s="40">
        <v>0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</row>
    <row r="52" spans="1:42" x14ac:dyDescent="0.25">
      <c r="A52" s="33">
        <v>19</v>
      </c>
      <c r="B52" s="34" t="s">
        <v>94</v>
      </c>
      <c r="C52" s="35" t="s">
        <v>95</v>
      </c>
      <c r="D52" s="36" t="s">
        <v>23</v>
      </c>
      <c r="E52" s="37">
        <v>10.864000000000001</v>
      </c>
      <c r="F52" s="38"/>
      <c r="G52" s="39">
        <f>F52*E52</f>
        <v>0</v>
      </c>
      <c r="H52" s="40"/>
      <c r="I52" s="40"/>
      <c r="J52" s="40"/>
      <c r="K52" s="40"/>
      <c r="L52" s="40"/>
      <c r="M52" s="40"/>
      <c r="N52" s="40"/>
      <c r="O52" s="40" t="s">
        <v>24</v>
      </c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1:42" outlineLevel="1" x14ac:dyDescent="0.25">
      <c r="A53" s="41"/>
      <c r="B53" s="42"/>
      <c r="C53" s="43" t="s">
        <v>91</v>
      </c>
      <c r="D53" s="44"/>
      <c r="E53" s="45">
        <v>10.864000000000001</v>
      </c>
      <c r="F53" s="46"/>
      <c r="G53" s="39"/>
      <c r="H53" s="40"/>
      <c r="I53" s="40"/>
      <c r="J53" s="40"/>
      <c r="K53" s="40"/>
      <c r="L53" s="40"/>
      <c r="M53" s="40"/>
      <c r="N53" s="40"/>
      <c r="O53" s="40" t="s">
        <v>26</v>
      </c>
      <c r="P53" s="40">
        <v>0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1:42" x14ac:dyDescent="0.25">
      <c r="A54" s="33">
        <v>20</v>
      </c>
      <c r="B54" s="34" t="s">
        <v>96</v>
      </c>
      <c r="C54" s="35" t="s">
        <v>97</v>
      </c>
      <c r="D54" s="36" t="s">
        <v>23</v>
      </c>
      <c r="E54" s="37">
        <v>25.753959999999999</v>
      </c>
      <c r="F54" s="38"/>
      <c r="G54" s="39">
        <f>F54*E54</f>
        <v>0</v>
      </c>
      <c r="H54" s="40"/>
      <c r="I54" s="40"/>
      <c r="J54" s="40"/>
      <c r="K54" s="40"/>
      <c r="L54" s="40"/>
      <c r="M54" s="40"/>
      <c r="N54" s="40"/>
      <c r="O54" s="40" t="s">
        <v>24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outlineLevel="1" x14ac:dyDescent="0.25">
      <c r="A55" s="41"/>
      <c r="B55" s="42"/>
      <c r="C55" s="43" t="s">
        <v>98</v>
      </c>
      <c r="D55" s="44"/>
      <c r="E55" s="45">
        <v>25.753959999999999</v>
      </c>
      <c r="F55" s="46"/>
      <c r="G55" s="39"/>
      <c r="H55" s="40"/>
      <c r="I55" s="40"/>
      <c r="J55" s="40"/>
      <c r="K55" s="40"/>
      <c r="L55" s="40"/>
      <c r="M55" s="40"/>
      <c r="N55" s="40"/>
      <c r="O55" s="40" t="s">
        <v>26</v>
      </c>
      <c r="P55" s="40">
        <v>0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 x14ac:dyDescent="0.25">
      <c r="A56" s="33">
        <v>21</v>
      </c>
      <c r="B56" s="34" t="s">
        <v>99</v>
      </c>
      <c r="C56" s="35" t="s">
        <v>100</v>
      </c>
      <c r="D56" s="36" t="s">
        <v>23</v>
      </c>
      <c r="E56" s="37">
        <v>8.0283999999999995</v>
      </c>
      <c r="F56" s="38"/>
      <c r="G56" s="39">
        <f>F56*E56</f>
        <v>0</v>
      </c>
      <c r="H56" s="40"/>
      <c r="I56" s="40"/>
      <c r="J56" s="40"/>
      <c r="K56" s="40"/>
      <c r="L56" s="40"/>
      <c r="M56" s="40"/>
      <c r="N56" s="40"/>
      <c r="O56" s="40" t="s">
        <v>24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</row>
    <row r="57" spans="1:42" outlineLevel="1" x14ac:dyDescent="0.25">
      <c r="A57" s="41"/>
      <c r="B57" s="42"/>
      <c r="C57" s="43" t="s">
        <v>101</v>
      </c>
      <c r="D57" s="44"/>
      <c r="E57" s="45">
        <v>1.62</v>
      </c>
      <c r="F57" s="46"/>
      <c r="G57" s="39"/>
      <c r="H57" s="40"/>
      <c r="I57" s="40"/>
      <c r="J57" s="40"/>
      <c r="K57" s="40"/>
      <c r="L57" s="40"/>
      <c r="M57" s="40"/>
      <c r="N57" s="40"/>
      <c r="O57" s="40" t="s">
        <v>26</v>
      </c>
      <c r="P57" s="40">
        <v>0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</row>
    <row r="58" spans="1:42" outlineLevel="2" x14ac:dyDescent="0.25">
      <c r="A58" s="41"/>
      <c r="B58" s="42"/>
      <c r="C58" s="43" t="s">
        <v>25</v>
      </c>
      <c r="D58" s="44"/>
      <c r="E58" s="45">
        <v>1.9</v>
      </c>
      <c r="F58" s="46"/>
      <c r="G58" s="39"/>
      <c r="H58" s="40"/>
      <c r="I58" s="40"/>
      <c r="J58" s="40"/>
      <c r="K58" s="40"/>
      <c r="L58" s="40"/>
      <c r="M58" s="40"/>
      <c r="N58" s="40"/>
      <c r="O58" s="40" t="s">
        <v>26</v>
      </c>
      <c r="P58" s="40">
        <v>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</row>
    <row r="59" spans="1:42" outlineLevel="2" x14ac:dyDescent="0.25">
      <c r="A59" s="41"/>
      <c r="B59" s="42"/>
      <c r="C59" s="43" t="s">
        <v>102</v>
      </c>
      <c r="D59" s="44"/>
      <c r="E59" s="45">
        <v>2.6383999999999999</v>
      </c>
      <c r="F59" s="46"/>
      <c r="G59" s="39"/>
      <c r="H59" s="40"/>
      <c r="I59" s="40"/>
      <c r="J59" s="40"/>
      <c r="K59" s="40"/>
      <c r="L59" s="40"/>
      <c r="M59" s="40"/>
      <c r="N59" s="40"/>
      <c r="O59" s="40" t="s">
        <v>26</v>
      </c>
      <c r="P59" s="40">
        <v>0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1:42" outlineLevel="2" x14ac:dyDescent="0.25">
      <c r="A60" s="41"/>
      <c r="B60" s="42"/>
      <c r="C60" s="43" t="s">
        <v>103</v>
      </c>
      <c r="D60" s="44"/>
      <c r="E60" s="45">
        <v>1.87</v>
      </c>
      <c r="F60" s="46"/>
      <c r="G60" s="39"/>
      <c r="H60" s="40"/>
      <c r="I60" s="40"/>
      <c r="J60" s="40"/>
      <c r="K60" s="40"/>
      <c r="L60" s="40"/>
      <c r="M60" s="40"/>
      <c r="N60" s="40"/>
      <c r="O60" s="40" t="s">
        <v>26</v>
      </c>
      <c r="P60" s="40">
        <v>0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</row>
    <row r="61" spans="1:42" ht="22.5" x14ac:dyDescent="0.25">
      <c r="A61" s="33">
        <v>22</v>
      </c>
      <c r="B61" s="34" t="s">
        <v>104</v>
      </c>
      <c r="C61" s="35" t="s">
        <v>105</v>
      </c>
      <c r="D61" s="36" t="s">
        <v>23</v>
      </c>
      <c r="E61" s="37">
        <v>40.195</v>
      </c>
      <c r="F61" s="38"/>
      <c r="G61" s="39">
        <f>F61*E61</f>
        <v>0</v>
      </c>
      <c r="H61" s="40"/>
      <c r="I61" s="40"/>
      <c r="J61" s="40"/>
      <c r="K61" s="40"/>
      <c r="L61" s="40"/>
      <c r="M61" s="40"/>
      <c r="N61" s="40"/>
      <c r="O61" s="40" t="s">
        <v>24</v>
      </c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1:42" ht="22.5" outlineLevel="1" x14ac:dyDescent="0.25">
      <c r="A62" s="41"/>
      <c r="B62" s="42"/>
      <c r="C62" s="43" t="s">
        <v>106</v>
      </c>
      <c r="D62" s="44"/>
      <c r="E62" s="45">
        <v>10.72</v>
      </c>
      <c r="F62" s="46"/>
      <c r="G62" s="39"/>
      <c r="H62" s="40"/>
      <c r="I62" s="40"/>
      <c r="J62" s="40"/>
      <c r="K62" s="40"/>
      <c r="L62" s="40"/>
      <c r="M62" s="40"/>
      <c r="N62" s="40"/>
      <c r="O62" s="40" t="s">
        <v>26</v>
      </c>
      <c r="P62" s="40">
        <v>0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1:42" ht="33.75" outlineLevel="2" x14ac:dyDescent="0.25">
      <c r="A63" s="41"/>
      <c r="B63" s="42"/>
      <c r="C63" s="43" t="s">
        <v>107</v>
      </c>
      <c r="D63" s="44"/>
      <c r="E63" s="45">
        <v>15.96</v>
      </c>
      <c r="F63" s="46"/>
      <c r="G63" s="39"/>
      <c r="H63" s="40"/>
      <c r="I63" s="40"/>
      <c r="J63" s="40"/>
      <c r="K63" s="40"/>
      <c r="L63" s="40"/>
      <c r="M63" s="40"/>
      <c r="N63" s="40"/>
      <c r="O63" s="40" t="s">
        <v>26</v>
      </c>
      <c r="P63" s="40">
        <v>0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1:42" outlineLevel="2" x14ac:dyDescent="0.25">
      <c r="A64" s="41"/>
      <c r="B64" s="42"/>
      <c r="C64" s="43" t="s">
        <v>108</v>
      </c>
      <c r="D64" s="44"/>
      <c r="E64" s="45">
        <v>13.515000000000001</v>
      </c>
      <c r="F64" s="46"/>
      <c r="G64" s="39"/>
      <c r="H64" s="40"/>
      <c r="I64" s="40"/>
      <c r="J64" s="40"/>
      <c r="K64" s="40"/>
      <c r="L64" s="40"/>
      <c r="M64" s="40"/>
      <c r="N64" s="40"/>
      <c r="O64" s="40" t="s">
        <v>26</v>
      </c>
      <c r="P64" s="40">
        <v>0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</row>
    <row r="65" spans="1:42" ht="33.75" x14ac:dyDescent="0.25">
      <c r="A65" s="33">
        <v>23</v>
      </c>
      <c r="B65" s="34" t="s">
        <v>109</v>
      </c>
      <c r="C65" s="35" t="s">
        <v>110</v>
      </c>
      <c r="D65" s="36" t="s">
        <v>23</v>
      </c>
      <c r="E65" s="37">
        <v>7.6449999999999996</v>
      </c>
      <c r="F65" s="38"/>
      <c r="G65" s="39">
        <f>F65*E65</f>
        <v>0</v>
      </c>
      <c r="H65" s="40"/>
      <c r="I65" s="40"/>
      <c r="J65" s="40"/>
      <c r="K65" s="40"/>
      <c r="L65" s="40"/>
      <c r="M65" s="40"/>
      <c r="N65" s="40"/>
      <c r="O65" s="40" t="s">
        <v>24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</row>
    <row r="66" spans="1:42" outlineLevel="1" x14ac:dyDescent="0.25">
      <c r="A66" s="41"/>
      <c r="B66" s="42"/>
      <c r="C66" s="43" t="s">
        <v>36</v>
      </c>
      <c r="D66" s="44"/>
      <c r="E66" s="45">
        <v>3.375</v>
      </c>
      <c r="F66" s="46"/>
      <c r="G66" s="55"/>
      <c r="H66" s="40"/>
      <c r="I66" s="40"/>
      <c r="J66" s="40"/>
      <c r="K66" s="40"/>
      <c r="L66" s="40"/>
      <c r="M66" s="40"/>
      <c r="N66" s="40"/>
      <c r="O66" s="40" t="s">
        <v>26</v>
      </c>
      <c r="P66" s="40"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</row>
    <row r="67" spans="1:42" outlineLevel="2" x14ac:dyDescent="0.25">
      <c r="A67" s="41"/>
      <c r="B67" s="42"/>
      <c r="C67" s="43" t="s">
        <v>25</v>
      </c>
      <c r="D67" s="44"/>
      <c r="E67" s="45">
        <v>1.9</v>
      </c>
      <c r="F67" s="46"/>
      <c r="G67" s="55"/>
      <c r="H67" s="40"/>
      <c r="I67" s="40"/>
      <c r="J67" s="40"/>
      <c r="K67" s="40"/>
      <c r="L67" s="40"/>
      <c r="M67" s="40"/>
      <c r="N67" s="40"/>
      <c r="O67" s="40" t="s">
        <v>26</v>
      </c>
      <c r="P67" s="40">
        <v>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</row>
    <row r="68" spans="1:42" outlineLevel="2" x14ac:dyDescent="0.25">
      <c r="A68" s="41"/>
      <c r="B68" s="42"/>
      <c r="C68" s="43" t="s">
        <v>103</v>
      </c>
      <c r="D68" s="44"/>
      <c r="E68" s="45">
        <v>1.87</v>
      </c>
      <c r="F68" s="46"/>
      <c r="G68" s="56"/>
      <c r="H68" s="40"/>
      <c r="I68" s="40"/>
      <c r="J68" s="40"/>
      <c r="K68" s="40"/>
      <c r="L68" s="40"/>
      <c r="M68" s="40"/>
      <c r="N68" s="40"/>
      <c r="O68" s="40" t="s">
        <v>26</v>
      </c>
      <c r="P68" s="40">
        <v>0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</row>
    <row r="69" spans="1:42" outlineLevel="2" x14ac:dyDescent="0.25">
      <c r="A69" s="41"/>
      <c r="B69" s="42"/>
      <c r="C69" s="43" t="s">
        <v>111</v>
      </c>
      <c r="D69" s="44"/>
      <c r="E69" s="45">
        <v>0.5</v>
      </c>
      <c r="F69" s="46"/>
      <c r="G69" s="57"/>
      <c r="H69" s="40"/>
      <c r="I69" s="40"/>
      <c r="J69" s="40"/>
      <c r="K69" s="40"/>
      <c r="L69" s="40"/>
      <c r="M69" s="40"/>
      <c r="N69" s="40"/>
      <c r="O69" s="40" t="s">
        <v>26</v>
      </c>
      <c r="P69" s="40">
        <v>0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 x14ac:dyDescent="0.25">
      <c r="A70" s="26" t="s">
        <v>17</v>
      </c>
      <c r="B70" s="27" t="s">
        <v>112</v>
      </c>
      <c r="C70" s="28" t="s">
        <v>113</v>
      </c>
      <c r="D70" s="29"/>
      <c r="E70" s="30"/>
      <c r="F70" s="31"/>
      <c r="G70" s="58">
        <f>G71</f>
        <v>0</v>
      </c>
      <c r="O70" t="s">
        <v>20</v>
      </c>
    </row>
    <row r="71" spans="1:42" x14ac:dyDescent="0.25">
      <c r="A71" s="33">
        <v>24</v>
      </c>
      <c r="B71" s="34" t="s">
        <v>114</v>
      </c>
      <c r="C71" s="35" t="s">
        <v>115</v>
      </c>
      <c r="D71" s="36" t="s">
        <v>23</v>
      </c>
      <c r="E71" s="37">
        <v>0.5</v>
      </c>
      <c r="F71" s="38"/>
      <c r="G71" s="39">
        <f>F71*E71</f>
        <v>0</v>
      </c>
      <c r="H71" s="40"/>
      <c r="I71" s="40"/>
      <c r="J71" s="40"/>
      <c r="K71" s="40"/>
      <c r="L71" s="40"/>
      <c r="M71" s="40"/>
      <c r="N71" s="40"/>
      <c r="O71" s="40" t="s">
        <v>24</v>
      </c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outlineLevel="1" x14ac:dyDescent="0.25">
      <c r="A72" s="41"/>
      <c r="B72" s="42"/>
      <c r="C72" s="43" t="s">
        <v>111</v>
      </c>
      <c r="D72" s="44"/>
      <c r="E72" s="45">
        <v>0.5</v>
      </c>
      <c r="F72" s="46"/>
      <c r="G72" s="48"/>
      <c r="H72" s="40"/>
      <c r="I72" s="40"/>
      <c r="J72" s="40"/>
      <c r="K72" s="40"/>
      <c r="L72" s="40"/>
      <c r="M72" s="40"/>
      <c r="N72" s="40"/>
      <c r="O72" s="40" t="s">
        <v>26</v>
      </c>
      <c r="P72" s="40">
        <v>0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</row>
    <row r="73" spans="1:42" x14ac:dyDescent="0.25">
      <c r="A73" s="26" t="s">
        <v>17</v>
      </c>
      <c r="B73" s="27" t="s">
        <v>116</v>
      </c>
      <c r="C73" s="28" t="s">
        <v>117</v>
      </c>
      <c r="D73" s="29"/>
      <c r="E73" s="30"/>
      <c r="F73" s="31"/>
      <c r="G73" s="32">
        <f>G74</f>
        <v>0</v>
      </c>
      <c r="O73" t="s">
        <v>20</v>
      </c>
    </row>
    <row r="74" spans="1:42" ht="22.5" x14ac:dyDescent="0.25">
      <c r="A74" s="33">
        <v>25</v>
      </c>
      <c r="B74" s="34" t="s">
        <v>118</v>
      </c>
      <c r="C74" s="35" t="s">
        <v>119</v>
      </c>
      <c r="D74" s="36" t="s">
        <v>120</v>
      </c>
      <c r="E74" s="37">
        <v>0.26</v>
      </c>
      <c r="F74" s="38"/>
      <c r="G74" s="39">
        <f>F74*E74</f>
        <v>0</v>
      </c>
      <c r="H74" s="40"/>
      <c r="I74" s="40"/>
      <c r="J74" s="40"/>
      <c r="K74" s="40"/>
      <c r="L74" s="40"/>
      <c r="M74" s="40"/>
      <c r="N74" s="40"/>
      <c r="O74" s="40" t="s">
        <v>24</v>
      </c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</row>
    <row r="75" spans="1:42" outlineLevel="1" x14ac:dyDescent="0.25">
      <c r="A75" s="41"/>
      <c r="B75" s="42"/>
      <c r="C75" s="43" t="s">
        <v>121</v>
      </c>
      <c r="D75" s="44"/>
      <c r="E75" s="45">
        <v>0.26</v>
      </c>
      <c r="F75" s="46"/>
      <c r="G75" s="48"/>
      <c r="H75" s="40"/>
      <c r="I75" s="40"/>
      <c r="J75" s="40"/>
      <c r="K75" s="40"/>
      <c r="L75" s="40"/>
      <c r="M75" s="40"/>
      <c r="N75" s="40"/>
      <c r="O75" s="40" t="s">
        <v>26</v>
      </c>
      <c r="P75" s="40">
        <v>0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</row>
    <row r="76" spans="1:42" x14ac:dyDescent="0.25">
      <c r="A76" s="26" t="s">
        <v>17</v>
      </c>
      <c r="B76" s="27" t="s">
        <v>122</v>
      </c>
      <c r="C76" s="28" t="s">
        <v>123</v>
      </c>
      <c r="D76" s="29"/>
      <c r="E76" s="30"/>
      <c r="F76" s="31"/>
      <c r="G76" s="32">
        <f>G77+G79+G81+G83+G85+G87</f>
        <v>0</v>
      </c>
      <c r="O76" t="s">
        <v>20</v>
      </c>
    </row>
    <row r="77" spans="1:42" x14ac:dyDescent="0.25">
      <c r="A77" s="33">
        <v>26</v>
      </c>
      <c r="B77" s="34" t="s">
        <v>124</v>
      </c>
      <c r="C77" s="35" t="s">
        <v>125</v>
      </c>
      <c r="D77" s="36" t="s">
        <v>29</v>
      </c>
      <c r="E77" s="37">
        <v>1</v>
      </c>
      <c r="F77" s="38"/>
      <c r="G77" s="39">
        <f>F77*E77</f>
        <v>0</v>
      </c>
      <c r="H77" s="40"/>
      <c r="I77" s="40"/>
      <c r="J77" s="40"/>
      <c r="K77" s="40"/>
      <c r="L77" s="40"/>
      <c r="M77" s="40"/>
      <c r="N77" s="40"/>
      <c r="O77" s="40" t="s">
        <v>24</v>
      </c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</row>
    <row r="78" spans="1:42" outlineLevel="1" x14ac:dyDescent="0.25">
      <c r="A78" s="41"/>
      <c r="B78" s="42"/>
      <c r="C78" s="43" t="s">
        <v>126</v>
      </c>
      <c r="D78" s="44"/>
      <c r="E78" s="45">
        <v>1</v>
      </c>
      <c r="F78" s="46"/>
      <c r="G78" s="39"/>
      <c r="H78" s="40"/>
      <c r="I78" s="40"/>
      <c r="J78" s="40"/>
      <c r="K78" s="40"/>
      <c r="L78" s="40"/>
      <c r="M78" s="40"/>
      <c r="N78" s="40"/>
      <c r="O78" s="40" t="s">
        <v>26</v>
      </c>
      <c r="P78" s="40">
        <v>5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</row>
    <row r="79" spans="1:42" x14ac:dyDescent="0.25">
      <c r="A79" s="33">
        <v>27</v>
      </c>
      <c r="B79" s="34" t="s">
        <v>127</v>
      </c>
      <c r="C79" s="35" t="s">
        <v>128</v>
      </c>
      <c r="D79" s="36" t="s">
        <v>29</v>
      </c>
      <c r="E79" s="37">
        <v>1</v>
      </c>
      <c r="F79" s="38"/>
      <c r="G79" s="39">
        <f>F79*E79</f>
        <v>0</v>
      </c>
      <c r="H79" s="40"/>
      <c r="I79" s="40"/>
      <c r="J79" s="40"/>
      <c r="K79" s="40"/>
      <c r="L79" s="40"/>
      <c r="M79" s="40"/>
      <c r="N79" s="40"/>
      <c r="O79" s="40" t="s">
        <v>24</v>
      </c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</row>
    <row r="80" spans="1:42" outlineLevel="1" x14ac:dyDescent="0.25">
      <c r="A80" s="41"/>
      <c r="B80" s="42"/>
      <c r="C80" s="43" t="s">
        <v>129</v>
      </c>
      <c r="D80" s="44"/>
      <c r="E80" s="45">
        <v>1</v>
      </c>
      <c r="F80" s="46"/>
      <c r="G80" s="39"/>
      <c r="H80" s="40"/>
      <c r="I80" s="40"/>
      <c r="J80" s="40"/>
      <c r="K80" s="40"/>
      <c r="L80" s="40"/>
      <c r="M80" s="40"/>
      <c r="N80" s="40"/>
      <c r="O80" s="40" t="s">
        <v>26</v>
      </c>
      <c r="P80" s="40">
        <v>5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</row>
    <row r="81" spans="1:42" x14ac:dyDescent="0.25">
      <c r="A81" s="33">
        <v>28</v>
      </c>
      <c r="B81" s="34" t="s">
        <v>130</v>
      </c>
      <c r="C81" s="35" t="s">
        <v>131</v>
      </c>
      <c r="D81" s="36" t="s">
        <v>29</v>
      </c>
      <c r="E81" s="37">
        <v>1</v>
      </c>
      <c r="F81" s="38"/>
      <c r="G81" s="39">
        <f>F81*E81</f>
        <v>0</v>
      </c>
      <c r="H81" s="40"/>
      <c r="I81" s="40"/>
      <c r="J81" s="40"/>
      <c r="K81" s="40"/>
      <c r="L81" s="40"/>
      <c r="M81" s="40"/>
      <c r="N81" s="40"/>
      <c r="O81" s="40" t="s">
        <v>24</v>
      </c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</row>
    <row r="82" spans="1:42" outlineLevel="1" x14ac:dyDescent="0.25">
      <c r="A82" s="41"/>
      <c r="B82" s="42"/>
      <c r="C82" s="43" t="s">
        <v>132</v>
      </c>
      <c r="D82" s="44"/>
      <c r="E82" s="45">
        <v>1</v>
      </c>
      <c r="F82" s="46"/>
      <c r="G82" s="39"/>
      <c r="H82" s="40"/>
      <c r="I82" s="40"/>
      <c r="J82" s="40"/>
      <c r="K82" s="40"/>
      <c r="L82" s="40"/>
      <c r="M82" s="40"/>
      <c r="N82" s="40"/>
      <c r="O82" s="40" t="s">
        <v>26</v>
      </c>
      <c r="P82" s="40">
        <v>5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</row>
    <row r="83" spans="1:42" ht="22.5" x14ac:dyDescent="0.25">
      <c r="A83" s="33">
        <v>29</v>
      </c>
      <c r="B83" s="34" t="s">
        <v>133</v>
      </c>
      <c r="C83" s="35" t="s">
        <v>134</v>
      </c>
      <c r="D83" s="36" t="s">
        <v>29</v>
      </c>
      <c r="E83" s="37">
        <v>1</v>
      </c>
      <c r="F83" s="38"/>
      <c r="G83" s="39">
        <f>F83*E83</f>
        <v>0</v>
      </c>
      <c r="H83" s="40"/>
      <c r="I83" s="40"/>
      <c r="J83" s="40"/>
      <c r="K83" s="40"/>
      <c r="L83" s="40"/>
      <c r="M83" s="40"/>
      <c r="N83" s="40"/>
      <c r="O83" s="40" t="s">
        <v>39</v>
      </c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</row>
    <row r="84" spans="1:42" outlineLevel="1" x14ac:dyDescent="0.25">
      <c r="A84" s="41"/>
      <c r="B84" s="42"/>
      <c r="C84" s="43" t="s">
        <v>135</v>
      </c>
      <c r="D84" s="44"/>
      <c r="E84" s="45">
        <v>1</v>
      </c>
      <c r="F84" s="46"/>
      <c r="G84" s="39"/>
      <c r="H84" s="40"/>
      <c r="I84" s="40"/>
      <c r="J84" s="40"/>
      <c r="K84" s="40"/>
      <c r="L84" s="40"/>
      <c r="M84" s="40"/>
      <c r="N84" s="40"/>
      <c r="O84" s="40" t="s">
        <v>26</v>
      </c>
      <c r="P84" s="40">
        <v>0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</row>
    <row r="85" spans="1:42" ht="22.5" x14ac:dyDescent="0.25">
      <c r="A85" s="33">
        <v>30</v>
      </c>
      <c r="B85" s="34" t="s">
        <v>136</v>
      </c>
      <c r="C85" s="35" t="s">
        <v>137</v>
      </c>
      <c r="D85" s="36" t="s">
        <v>29</v>
      </c>
      <c r="E85" s="37">
        <v>1</v>
      </c>
      <c r="F85" s="38"/>
      <c r="G85" s="39">
        <f>F85*E85</f>
        <v>0</v>
      </c>
      <c r="H85" s="40"/>
      <c r="I85" s="40"/>
      <c r="J85" s="40"/>
      <c r="K85" s="40"/>
      <c r="L85" s="40"/>
      <c r="M85" s="40"/>
      <c r="N85" s="40"/>
      <c r="O85" s="40" t="s">
        <v>39</v>
      </c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</row>
    <row r="86" spans="1:42" outlineLevel="1" x14ac:dyDescent="0.25">
      <c r="A86" s="41"/>
      <c r="B86" s="42"/>
      <c r="C86" s="43" t="s">
        <v>138</v>
      </c>
      <c r="D86" s="44"/>
      <c r="E86" s="45">
        <v>1</v>
      </c>
      <c r="F86" s="46"/>
      <c r="G86" s="39"/>
      <c r="H86" s="40"/>
      <c r="I86" s="40"/>
      <c r="J86" s="40"/>
      <c r="K86" s="40"/>
      <c r="L86" s="40"/>
      <c r="M86" s="40"/>
      <c r="N86" s="40"/>
      <c r="O86" s="40" t="s">
        <v>26</v>
      </c>
      <c r="P86" s="40">
        <v>0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</row>
    <row r="87" spans="1:42" ht="22.5" x14ac:dyDescent="0.25">
      <c r="A87" s="33">
        <v>31</v>
      </c>
      <c r="B87" s="34" t="s">
        <v>139</v>
      </c>
      <c r="C87" s="35" t="s">
        <v>140</v>
      </c>
      <c r="D87" s="36" t="s">
        <v>29</v>
      </c>
      <c r="E87" s="37">
        <v>1</v>
      </c>
      <c r="F87" s="38"/>
      <c r="G87" s="39">
        <f>F87*E87</f>
        <v>0</v>
      </c>
      <c r="H87" s="40"/>
      <c r="I87" s="40"/>
      <c r="J87" s="40"/>
      <c r="K87" s="40"/>
      <c r="L87" s="40"/>
      <c r="M87" s="40"/>
      <c r="N87" s="40"/>
      <c r="O87" s="40" t="s">
        <v>39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outlineLevel="1" x14ac:dyDescent="0.25">
      <c r="A88" s="41"/>
      <c r="B88" s="42"/>
      <c r="C88" s="43" t="s">
        <v>141</v>
      </c>
      <c r="D88" s="44"/>
      <c r="E88" s="45">
        <v>1</v>
      </c>
      <c r="F88" s="46"/>
      <c r="G88" s="48"/>
      <c r="H88" s="40"/>
      <c r="I88" s="40"/>
      <c r="J88" s="40"/>
      <c r="K88" s="40"/>
      <c r="L88" s="40"/>
      <c r="M88" s="40"/>
      <c r="N88" s="40"/>
      <c r="O88" s="40" t="s">
        <v>26</v>
      </c>
      <c r="P88" s="40">
        <v>0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</row>
    <row r="89" spans="1:42" x14ac:dyDescent="0.25">
      <c r="A89" s="26" t="s">
        <v>17</v>
      </c>
      <c r="B89" s="27" t="s">
        <v>142</v>
      </c>
      <c r="C89" s="28" t="s">
        <v>143</v>
      </c>
      <c r="D89" s="29"/>
      <c r="E89" s="30"/>
      <c r="F89" s="31"/>
      <c r="G89" s="32">
        <f>G90</f>
        <v>0</v>
      </c>
      <c r="O89" t="s">
        <v>20</v>
      </c>
    </row>
    <row r="90" spans="1:42" x14ac:dyDescent="0.25">
      <c r="A90" s="33">
        <v>32</v>
      </c>
      <c r="B90" s="34" t="s">
        <v>144</v>
      </c>
      <c r="C90" s="35" t="s">
        <v>145</v>
      </c>
      <c r="D90" s="36" t="s">
        <v>23</v>
      </c>
      <c r="E90" s="37">
        <v>145.80000000000001</v>
      </c>
      <c r="F90" s="38"/>
      <c r="G90" s="39">
        <f>F90*E90</f>
        <v>0</v>
      </c>
      <c r="H90" s="40"/>
      <c r="I90" s="40"/>
      <c r="J90" s="40"/>
      <c r="K90" s="40"/>
      <c r="L90" s="40"/>
      <c r="M90" s="40"/>
      <c r="N90" s="40"/>
      <c r="O90" s="40" t="s">
        <v>24</v>
      </c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</row>
    <row r="91" spans="1:42" outlineLevel="1" x14ac:dyDescent="0.25">
      <c r="A91" s="41"/>
      <c r="B91" s="42"/>
      <c r="C91" s="43" t="s">
        <v>146</v>
      </c>
      <c r="D91" s="44"/>
      <c r="E91" s="45">
        <v>145.80000000000001</v>
      </c>
      <c r="F91" s="46"/>
      <c r="G91" s="48"/>
      <c r="H91" s="40"/>
      <c r="I91" s="40"/>
      <c r="J91" s="40"/>
      <c r="K91" s="40"/>
      <c r="L91" s="40"/>
      <c r="M91" s="40"/>
      <c r="N91" s="40"/>
      <c r="O91" s="40" t="s">
        <v>26</v>
      </c>
      <c r="P91" s="40">
        <v>0</v>
      </c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</row>
    <row r="92" spans="1:42" x14ac:dyDescent="0.25">
      <c r="A92" s="26" t="s">
        <v>17</v>
      </c>
      <c r="B92" s="27" t="s">
        <v>147</v>
      </c>
      <c r="C92" s="28" t="s">
        <v>148</v>
      </c>
      <c r="D92" s="29"/>
      <c r="E92" s="30"/>
      <c r="F92" s="31"/>
      <c r="G92" s="32">
        <f>G93+G96+G98+G100+G102+G104+G106+G108+G110+G112+G114+G116</f>
        <v>0</v>
      </c>
      <c r="O92" t="s">
        <v>20</v>
      </c>
    </row>
    <row r="93" spans="1:42" x14ac:dyDescent="0.25">
      <c r="A93" s="33">
        <v>33</v>
      </c>
      <c r="B93" s="34" t="s">
        <v>149</v>
      </c>
      <c r="C93" s="35" t="s">
        <v>150</v>
      </c>
      <c r="D93" s="36" t="s">
        <v>23</v>
      </c>
      <c r="E93" s="37">
        <v>5.98</v>
      </c>
      <c r="F93" s="38"/>
      <c r="G93" s="39">
        <f>F93*E93</f>
        <v>0</v>
      </c>
      <c r="H93" s="40"/>
      <c r="I93" s="40"/>
      <c r="J93" s="40"/>
      <c r="K93" s="40"/>
      <c r="L93" s="40"/>
      <c r="M93" s="40"/>
      <c r="N93" s="40"/>
      <c r="O93" s="40" t="s">
        <v>24</v>
      </c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</row>
    <row r="94" spans="1:42" outlineLevel="1" x14ac:dyDescent="0.25">
      <c r="A94" s="41"/>
      <c r="B94" s="42"/>
      <c r="C94" s="43" t="s">
        <v>151</v>
      </c>
      <c r="D94" s="44"/>
      <c r="E94" s="45">
        <v>3.78</v>
      </c>
      <c r="F94" s="46"/>
      <c r="G94" s="39"/>
      <c r="H94" s="40"/>
      <c r="I94" s="40"/>
      <c r="J94" s="40"/>
      <c r="K94" s="40"/>
      <c r="L94" s="40"/>
      <c r="M94" s="40"/>
      <c r="N94" s="40"/>
      <c r="O94" s="40" t="s">
        <v>26</v>
      </c>
      <c r="P94" s="40">
        <v>0</v>
      </c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</row>
    <row r="95" spans="1:42" outlineLevel="2" x14ac:dyDescent="0.25">
      <c r="A95" s="41"/>
      <c r="B95" s="42"/>
      <c r="C95" s="43" t="s">
        <v>152</v>
      </c>
      <c r="D95" s="44"/>
      <c r="E95" s="45">
        <v>2.2000000000000002</v>
      </c>
      <c r="F95" s="46"/>
      <c r="G95" s="39"/>
      <c r="H95" s="40"/>
      <c r="I95" s="40"/>
      <c r="J95" s="40"/>
      <c r="K95" s="40"/>
      <c r="L95" s="40"/>
      <c r="M95" s="40"/>
      <c r="N95" s="40"/>
      <c r="O95" s="40" t="s">
        <v>26</v>
      </c>
      <c r="P95" s="40">
        <v>0</v>
      </c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</row>
    <row r="96" spans="1:42" ht="22.5" x14ac:dyDescent="0.25">
      <c r="A96" s="33">
        <v>34</v>
      </c>
      <c r="B96" s="34" t="s">
        <v>153</v>
      </c>
      <c r="C96" s="35" t="s">
        <v>154</v>
      </c>
      <c r="D96" s="36" t="s">
        <v>23</v>
      </c>
      <c r="E96" s="37">
        <v>9.3000000000000007</v>
      </c>
      <c r="F96" s="38"/>
      <c r="G96" s="39">
        <f>F96*E96</f>
        <v>0</v>
      </c>
      <c r="H96" s="40"/>
      <c r="I96" s="40"/>
      <c r="J96" s="40"/>
      <c r="K96" s="40"/>
      <c r="L96" s="40"/>
      <c r="M96" s="40"/>
      <c r="N96" s="40"/>
      <c r="O96" s="40" t="s">
        <v>24</v>
      </c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</row>
    <row r="97" spans="1:42" outlineLevel="1" x14ac:dyDescent="0.25">
      <c r="A97" s="41"/>
      <c r="B97" s="42"/>
      <c r="C97" s="43" t="s">
        <v>71</v>
      </c>
      <c r="D97" s="44"/>
      <c r="E97" s="45">
        <v>9.3000000000000007</v>
      </c>
      <c r="F97" s="46"/>
      <c r="G97" s="39"/>
      <c r="H97" s="40"/>
      <c r="I97" s="40"/>
      <c r="J97" s="40"/>
      <c r="K97" s="40"/>
      <c r="L97" s="40"/>
      <c r="M97" s="40"/>
      <c r="N97" s="40"/>
      <c r="O97" s="40" t="s">
        <v>26</v>
      </c>
      <c r="P97" s="40">
        <v>0</v>
      </c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</row>
    <row r="98" spans="1:42" ht="22.5" x14ac:dyDescent="0.25">
      <c r="A98" s="33">
        <v>35</v>
      </c>
      <c r="B98" s="34" t="s">
        <v>155</v>
      </c>
      <c r="C98" s="35" t="s">
        <v>156</v>
      </c>
      <c r="D98" s="36" t="s">
        <v>120</v>
      </c>
      <c r="E98" s="37">
        <v>0.26</v>
      </c>
      <c r="F98" s="38"/>
      <c r="G98" s="39">
        <f>F98*E98</f>
        <v>0</v>
      </c>
      <c r="H98" s="40"/>
      <c r="I98" s="40"/>
      <c r="J98" s="40"/>
      <c r="K98" s="40"/>
      <c r="L98" s="40"/>
      <c r="M98" s="40"/>
      <c r="N98" s="40"/>
      <c r="O98" s="40" t="s">
        <v>24</v>
      </c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</row>
    <row r="99" spans="1:42" outlineLevel="1" x14ac:dyDescent="0.25">
      <c r="A99" s="41"/>
      <c r="B99" s="42"/>
      <c r="C99" s="43" t="s">
        <v>121</v>
      </c>
      <c r="D99" s="44"/>
      <c r="E99" s="45">
        <v>0.26</v>
      </c>
      <c r="F99" s="46"/>
      <c r="G99" s="39"/>
      <c r="H99" s="40"/>
      <c r="I99" s="40"/>
      <c r="J99" s="40"/>
      <c r="K99" s="40"/>
      <c r="L99" s="40"/>
      <c r="M99" s="40"/>
      <c r="N99" s="40"/>
      <c r="O99" s="40" t="s">
        <v>26</v>
      </c>
      <c r="P99" s="40">
        <v>0</v>
      </c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</row>
    <row r="100" spans="1:42" ht="22.5" x14ac:dyDescent="0.25">
      <c r="A100" s="33">
        <v>36</v>
      </c>
      <c r="B100" s="34" t="s">
        <v>157</v>
      </c>
      <c r="C100" s="35" t="s">
        <v>158</v>
      </c>
      <c r="D100" s="36" t="s">
        <v>29</v>
      </c>
      <c r="E100" s="37">
        <v>1</v>
      </c>
      <c r="F100" s="38"/>
      <c r="G100" s="39">
        <f>F100*E100</f>
        <v>0</v>
      </c>
      <c r="H100" s="40"/>
      <c r="I100" s="40"/>
      <c r="J100" s="40"/>
      <c r="K100" s="40"/>
      <c r="L100" s="40"/>
      <c r="M100" s="40"/>
      <c r="N100" s="40"/>
      <c r="O100" s="40" t="s">
        <v>24</v>
      </c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</row>
    <row r="101" spans="1:42" outlineLevel="1" x14ac:dyDescent="0.25">
      <c r="A101" s="41"/>
      <c r="B101" s="42"/>
      <c r="C101" s="43" t="s">
        <v>159</v>
      </c>
      <c r="D101" s="44"/>
      <c r="E101" s="45">
        <v>1</v>
      </c>
      <c r="F101" s="46"/>
      <c r="G101" s="39"/>
      <c r="H101" s="40"/>
      <c r="I101" s="40"/>
      <c r="J101" s="40"/>
      <c r="K101" s="40"/>
      <c r="L101" s="40"/>
      <c r="M101" s="40"/>
      <c r="N101" s="40"/>
      <c r="O101" s="40" t="s">
        <v>26</v>
      </c>
      <c r="P101" s="40">
        <v>0</v>
      </c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</row>
    <row r="102" spans="1:42" x14ac:dyDescent="0.25">
      <c r="A102" s="33">
        <v>37</v>
      </c>
      <c r="B102" s="34" t="s">
        <v>160</v>
      </c>
      <c r="C102" s="35" t="s">
        <v>161</v>
      </c>
      <c r="D102" s="36" t="s">
        <v>23</v>
      </c>
      <c r="E102" s="37">
        <v>1</v>
      </c>
      <c r="F102" s="38"/>
      <c r="G102" s="39">
        <f>F102*E102</f>
        <v>0</v>
      </c>
      <c r="H102" s="40"/>
      <c r="I102" s="40"/>
      <c r="J102" s="40"/>
      <c r="K102" s="40"/>
      <c r="L102" s="40"/>
      <c r="M102" s="40"/>
      <c r="N102" s="40"/>
      <c r="O102" s="40" t="s">
        <v>24</v>
      </c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</row>
    <row r="103" spans="1:42" outlineLevel="1" x14ac:dyDescent="0.25">
      <c r="A103" s="41"/>
      <c r="B103" s="42"/>
      <c r="C103" s="43" t="s">
        <v>159</v>
      </c>
      <c r="D103" s="44"/>
      <c r="E103" s="45">
        <v>1</v>
      </c>
      <c r="F103" s="46"/>
      <c r="G103" s="39"/>
      <c r="H103" s="40"/>
      <c r="I103" s="40"/>
      <c r="J103" s="40"/>
      <c r="K103" s="40"/>
      <c r="L103" s="40"/>
      <c r="M103" s="40"/>
      <c r="N103" s="40"/>
      <c r="O103" s="40" t="s">
        <v>26</v>
      </c>
      <c r="P103" s="40">
        <v>0</v>
      </c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</row>
    <row r="104" spans="1:42" x14ac:dyDescent="0.25">
      <c r="A104" s="33">
        <v>38</v>
      </c>
      <c r="B104" s="34" t="s">
        <v>162</v>
      </c>
      <c r="C104" s="35" t="s">
        <v>163</v>
      </c>
      <c r="D104" s="36" t="s">
        <v>164</v>
      </c>
      <c r="E104" s="37">
        <v>0.4</v>
      </c>
      <c r="F104" s="38"/>
      <c r="G104" s="39">
        <f>F104*E104</f>
        <v>0</v>
      </c>
      <c r="H104" s="40"/>
      <c r="I104" s="40"/>
      <c r="J104" s="40"/>
      <c r="K104" s="40"/>
      <c r="L104" s="40"/>
      <c r="M104" s="40"/>
      <c r="N104" s="40"/>
      <c r="O104" s="40" t="s">
        <v>24</v>
      </c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</row>
    <row r="105" spans="1:42" outlineLevel="1" x14ac:dyDescent="0.25">
      <c r="A105" s="41"/>
      <c r="B105" s="42"/>
      <c r="C105" s="43" t="s">
        <v>165</v>
      </c>
      <c r="D105" s="44"/>
      <c r="E105" s="45">
        <v>0.4</v>
      </c>
      <c r="F105" s="46"/>
      <c r="G105" s="39"/>
      <c r="H105" s="40"/>
      <c r="I105" s="40"/>
      <c r="J105" s="40"/>
      <c r="K105" s="40"/>
      <c r="L105" s="40"/>
      <c r="M105" s="40"/>
      <c r="N105" s="40"/>
      <c r="O105" s="40" t="s">
        <v>26</v>
      </c>
      <c r="P105" s="40">
        <v>0</v>
      </c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</row>
    <row r="106" spans="1:42" x14ac:dyDescent="0.25">
      <c r="A106" s="33">
        <v>39</v>
      </c>
      <c r="B106" s="34" t="s">
        <v>166</v>
      </c>
      <c r="C106" s="35" t="s">
        <v>167</v>
      </c>
      <c r="D106" s="36" t="s">
        <v>164</v>
      </c>
      <c r="E106" s="37">
        <v>0.4</v>
      </c>
      <c r="F106" s="38"/>
      <c r="G106" s="39">
        <f>F106*E106</f>
        <v>0</v>
      </c>
      <c r="H106" s="40"/>
      <c r="I106" s="40"/>
      <c r="J106" s="40"/>
      <c r="K106" s="40"/>
      <c r="L106" s="40"/>
      <c r="M106" s="40"/>
      <c r="N106" s="40"/>
      <c r="O106" s="40" t="s">
        <v>24</v>
      </c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</row>
    <row r="107" spans="1:42" outlineLevel="1" x14ac:dyDescent="0.25">
      <c r="A107" s="41"/>
      <c r="B107" s="42"/>
      <c r="C107" s="43" t="s">
        <v>165</v>
      </c>
      <c r="D107" s="44"/>
      <c r="E107" s="45">
        <v>0.4</v>
      </c>
      <c r="F107" s="46"/>
      <c r="G107" s="39"/>
      <c r="H107" s="40"/>
      <c r="I107" s="40"/>
      <c r="J107" s="40"/>
      <c r="K107" s="40"/>
      <c r="L107" s="40"/>
      <c r="M107" s="40"/>
      <c r="N107" s="40"/>
      <c r="O107" s="40" t="s">
        <v>26</v>
      </c>
      <c r="P107" s="40">
        <v>0</v>
      </c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</row>
    <row r="108" spans="1:42" x14ac:dyDescent="0.25">
      <c r="A108" s="33">
        <v>40</v>
      </c>
      <c r="B108" s="34" t="s">
        <v>168</v>
      </c>
      <c r="C108" s="35" t="s">
        <v>169</v>
      </c>
      <c r="D108" s="36" t="s">
        <v>23</v>
      </c>
      <c r="E108" s="37">
        <v>2.86</v>
      </c>
      <c r="F108" s="38"/>
      <c r="G108" s="39">
        <f>F108*E108</f>
        <v>0</v>
      </c>
      <c r="H108" s="40"/>
      <c r="I108" s="40"/>
      <c r="J108" s="40"/>
      <c r="K108" s="40"/>
      <c r="L108" s="40"/>
      <c r="M108" s="40"/>
      <c r="N108" s="40"/>
      <c r="O108" s="40" t="s">
        <v>24</v>
      </c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</row>
    <row r="109" spans="1:42" outlineLevel="1" x14ac:dyDescent="0.25">
      <c r="A109" s="41"/>
      <c r="B109" s="42"/>
      <c r="C109" s="43" t="s">
        <v>170</v>
      </c>
      <c r="D109" s="44"/>
      <c r="E109" s="45">
        <v>2.86</v>
      </c>
      <c r="F109" s="46"/>
      <c r="G109" s="39"/>
      <c r="H109" s="40"/>
      <c r="I109" s="40"/>
      <c r="J109" s="40"/>
      <c r="K109" s="40"/>
      <c r="L109" s="40"/>
      <c r="M109" s="40"/>
      <c r="N109" s="40"/>
      <c r="O109" s="40" t="s">
        <v>26</v>
      </c>
      <c r="P109" s="40">
        <v>0</v>
      </c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</row>
    <row r="110" spans="1:42" x14ac:dyDescent="0.25">
      <c r="A110" s="33">
        <v>41</v>
      </c>
      <c r="B110" s="34" t="s">
        <v>171</v>
      </c>
      <c r="C110" s="35" t="s">
        <v>172</v>
      </c>
      <c r="D110" s="36" t="s">
        <v>23</v>
      </c>
      <c r="E110" s="37">
        <v>1.3</v>
      </c>
      <c r="F110" s="38"/>
      <c r="G110" s="39">
        <f>F110*E110</f>
        <v>0</v>
      </c>
      <c r="H110" s="40"/>
      <c r="I110" s="40"/>
      <c r="J110" s="40"/>
      <c r="K110" s="40"/>
      <c r="L110" s="40"/>
      <c r="M110" s="40"/>
      <c r="N110" s="40"/>
      <c r="O110" s="40" t="s">
        <v>24</v>
      </c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</row>
    <row r="111" spans="1:42" outlineLevel="1" x14ac:dyDescent="0.25">
      <c r="A111" s="41"/>
      <c r="B111" s="42"/>
      <c r="C111" s="43" t="s">
        <v>173</v>
      </c>
      <c r="D111" s="44"/>
      <c r="E111" s="45">
        <v>1.3</v>
      </c>
      <c r="F111" s="46"/>
      <c r="G111" s="39"/>
      <c r="H111" s="40"/>
      <c r="I111" s="40"/>
      <c r="J111" s="40"/>
      <c r="K111" s="40"/>
      <c r="L111" s="40"/>
      <c r="M111" s="40"/>
      <c r="N111" s="40"/>
      <c r="O111" s="40" t="s">
        <v>26</v>
      </c>
      <c r="P111" s="40">
        <v>0</v>
      </c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</row>
    <row r="112" spans="1:42" x14ac:dyDescent="0.25">
      <c r="A112" s="33">
        <v>42</v>
      </c>
      <c r="B112" s="34" t="s">
        <v>174</v>
      </c>
      <c r="C112" s="35" t="s">
        <v>175</v>
      </c>
      <c r="D112" s="36" t="s">
        <v>164</v>
      </c>
      <c r="E112" s="37">
        <v>3.2</v>
      </c>
      <c r="F112" s="38"/>
      <c r="G112" s="39">
        <f>F112*E112</f>
        <v>0</v>
      </c>
      <c r="H112" s="40"/>
      <c r="I112" s="40"/>
      <c r="J112" s="40"/>
      <c r="K112" s="40"/>
      <c r="L112" s="40"/>
      <c r="M112" s="40"/>
      <c r="N112" s="40"/>
      <c r="O112" s="40" t="s">
        <v>24</v>
      </c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</row>
    <row r="113" spans="1:42" outlineLevel="1" x14ac:dyDescent="0.25">
      <c r="A113" s="41"/>
      <c r="B113" s="42"/>
      <c r="C113" s="43" t="s">
        <v>176</v>
      </c>
      <c r="D113" s="44"/>
      <c r="E113" s="45">
        <v>3.2</v>
      </c>
      <c r="F113" s="46"/>
      <c r="G113" s="39"/>
      <c r="H113" s="40"/>
      <c r="I113" s="40"/>
      <c r="J113" s="40"/>
      <c r="K113" s="40"/>
      <c r="L113" s="40"/>
      <c r="M113" s="40"/>
      <c r="N113" s="40"/>
      <c r="O113" s="40" t="s">
        <v>26</v>
      </c>
      <c r="P113" s="40">
        <v>0</v>
      </c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</row>
    <row r="114" spans="1:42" x14ac:dyDescent="0.25">
      <c r="A114" s="33">
        <v>43</v>
      </c>
      <c r="B114" s="34" t="s">
        <v>177</v>
      </c>
      <c r="C114" s="35" t="s">
        <v>178</v>
      </c>
      <c r="D114" s="36" t="s">
        <v>164</v>
      </c>
      <c r="E114" s="37">
        <v>1.4</v>
      </c>
      <c r="F114" s="38"/>
      <c r="G114" s="39">
        <f>F114*E114</f>
        <v>0</v>
      </c>
      <c r="H114" s="40"/>
      <c r="I114" s="40"/>
      <c r="J114" s="40"/>
      <c r="K114" s="40"/>
      <c r="L114" s="40"/>
      <c r="M114" s="40"/>
      <c r="N114" s="40"/>
      <c r="O114" s="40" t="s">
        <v>24</v>
      </c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</row>
    <row r="115" spans="1:42" outlineLevel="1" x14ac:dyDescent="0.25">
      <c r="A115" s="41"/>
      <c r="B115" s="42"/>
      <c r="C115" s="43" t="s">
        <v>179</v>
      </c>
      <c r="D115" s="44"/>
      <c r="E115" s="45">
        <v>1.4</v>
      </c>
      <c r="F115" s="46"/>
      <c r="G115" s="39"/>
      <c r="H115" s="40"/>
      <c r="I115" s="40"/>
      <c r="J115" s="40"/>
      <c r="K115" s="40"/>
      <c r="L115" s="40"/>
      <c r="M115" s="40"/>
      <c r="N115" s="40"/>
      <c r="O115" s="40" t="s">
        <v>26</v>
      </c>
      <c r="P115" s="40">
        <v>0</v>
      </c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</row>
    <row r="116" spans="1:42" ht="22.5" x14ac:dyDescent="0.25">
      <c r="A116" s="33">
        <v>44</v>
      </c>
      <c r="B116" s="34" t="s">
        <v>180</v>
      </c>
      <c r="C116" s="35" t="s">
        <v>181</v>
      </c>
      <c r="D116" s="36" t="s">
        <v>29</v>
      </c>
      <c r="E116" s="37">
        <v>1</v>
      </c>
      <c r="F116" s="38"/>
      <c r="G116" s="39">
        <f>F116*E116</f>
        <v>0</v>
      </c>
      <c r="H116" s="40"/>
      <c r="I116" s="40"/>
      <c r="J116" s="40"/>
      <c r="K116" s="40"/>
      <c r="L116" s="40"/>
      <c r="M116" s="40"/>
      <c r="N116" s="40"/>
      <c r="O116" s="40" t="s">
        <v>24</v>
      </c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</row>
    <row r="117" spans="1:42" outlineLevel="1" x14ac:dyDescent="0.25">
      <c r="A117" s="41"/>
      <c r="B117" s="42"/>
      <c r="C117" s="43" t="s">
        <v>182</v>
      </c>
      <c r="D117" s="44"/>
      <c r="E117" s="45">
        <v>1</v>
      </c>
      <c r="F117" s="46"/>
      <c r="G117" s="48"/>
      <c r="H117" s="40"/>
      <c r="I117" s="40"/>
      <c r="J117" s="40"/>
      <c r="K117" s="40"/>
      <c r="L117" s="40"/>
      <c r="M117" s="40"/>
      <c r="N117" s="40"/>
      <c r="O117" s="40" t="s">
        <v>26</v>
      </c>
      <c r="P117" s="40">
        <v>0</v>
      </c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</row>
    <row r="118" spans="1:42" x14ac:dyDescent="0.25">
      <c r="A118" s="26" t="s">
        <v>17</v>
      </c>
      <c r="B118" s="27" t="s">
        <v>183</v>
      </c>
      <c r="C118" s="28" t="s">
        <v>184</v>
      </c>
      <c r="D118" s="29"/>
      <c r="E118" s="30"/>
      <c r="F118" s="31"/>
      <c r="G118" s="32">
        <f>G119</f>
        <v>0</v>
      </c>
      <c r="O118" t="s">
        <v>20</v>
      </c>
    </row>
    <row r="119" spans="1:42" x14ac:dyDescent="0.25">
      <c r="A119" s="49">
        <v>45</v>
      </c>
      <c r="B119" s="50" t="s">
        <v>185</v>
      </c>
      <c r="C119" s="51" t="s">
        <v>186</v>
      </c>
      <c r="D119" s="52" t="s">
        <v>82</v>
      </c>
      <c r="E119" s="53">
        <v>4.6052600000000004</v>
      </c>
      <c r="F119" s="54"/>
      <c r="G119" s="59">
        <f>F119*E119</f>
        <v>0</v>
      </c>
      <c r="H119" s="40"/>
      <c r="I119" s="40"/>
      <c r="J119" s="40"/>
      <c r="K119" s="40"/>
      <c r="L119" s="40"/>
      <c r="M119" s="40"/>
      <c r="N119" s="40"/>
      <c r="O119" s="40" t="s">
        <v>187</v>
      </c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</row>
    <row r="120" spans="1:42" x14ac:dyDescent="0.25">
      <c r="A120" s="26" t="s">
        <v>17</v>
      </c>
      <c r="B120" s="27" t="s">
        <v>188</v>
      </c>
      <c r="C120" s="28" t="s">
        <v>189</v>
      </c>
      <c r="D120" s="29"/>
      <c r="E120" s="30"/>
      <c r="F120" s="31"/>
      <c r="G120" s="32">
        <f>G121+G123+G125+G127</f>
        <v>0</v>
      </c>
      <c r="O120" t="s">
        <v>20</v>
      </c>
    </row>
    <row r="121" spans="1:42" x14ac:dyDescent="0.25">
      <c r="A121" s="33">
        <v>46</v>
      </c>
      <c r="B121" s="34" t="s">
        <v>190</v>
      </c>
      <c r="C121" s="35" t="s">
        <v>191</v>
      </c>
      <c r="D121" s="36" t="s">
        <v>23</v>
      </c>
      <c r="E121" s="37">
        <v>9.7080000000000002</v>
      </c>
      <c r="F121" s="38"/>
      <c r="G121" s="39">
        <f>F121*E121</f>
        <v>0</v>
      </c>
      <c r="H121" s="40"/>
      <c r="I121" s="40"/>
      <c r="J121" s="40"/>
      <c r="K121" s="40"/>
      <c r="L121" s="40"/>
      <c r="M121" s="40"/>
      <c r="N121" s="40"/>
      <c r="O121" s="40" t="s">
        <v>24</v>
      </c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</row>
    <row r="122" spans="1:42" ht="22.5" outlineLevel="1" x14ac:dyDescent="0.25">
      <c r="A122" s="41"/>
      <c r="B122" s="42"/>
      <c r="C122" s="43" t="s">
        <v>192</v>
      </c>
      <c r="D122" s="44"/>
      <c r="E122" s="45">
        <v>9.7080000000000002</v>
      </c>
      <c r="F122" s="46"/>
      <c r="G122" s="39"/>
      <c r="H122" s="40"/>
      <c r="I122" s="40"/>
      <c r="J122" s="40"/>
      <c r="K122" s="40"/>
      <c r="L122" s="40"/>
      <c r="M122" s="40"/>
      <c r="N122" s="40"/>
      <c r="O122" s="40" t="s">
        <v>26</v>
      </c>
      <c r="P122" s="40">
        <v>0</v>
      </c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</row>
    <row r="123" spans="1:42" ht="22.5" x14ac:dyDescent="0.25">
      <c r="A123" s="33">
        <v>47</v>
      </c>
      <c r="B123" s="34" t="s">
        <v>193</v>
      </c>
      <c r="C123" s="35" t="s">
        <v>194</v>
      </c>
      <c r="D123" s="36" t="s">
        <v>164</v>
      </c>
      <c r="E123" s="37">
        <v>6.4</v>
      </c>
      <c r="F123" s="38"/>
      <c r="G123" s="39">
        <f>F123*E123</f>
        <v>0</v>
      </c>
      <c r="H123" s="40"/>
      <c r="I123" s="40"/>
      <c r="J123" s="40"/>
      <c r="K123" s="40"/>
      <c r="L123" s="40"/>
      <c r="M123" s="40"/>
      <c r="N123" s="40"/>
      <c r="O123" s="40" t="s">
        <v>24</v>
      </c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</row>
    <row r="124" spans="1:42" outlineLevel="1" x14ac:dyDescent="0.25">
      <c r="A124" s="41"/>
      <c r="B124" s="42"/>
      <c r="C124" s="43" t="s">
        <v>195</v>
      </c>
      <c r="D124" s="44"/>
      <c r="E124" s="45">
        <v>6.4</v>
      </c>
      <c r="F124" s="46"/>
      <c r="G124" s="39"/>
      <c r="H124" s="40"/>
      <c r="I124" s="40"/>
      <c r="J124" s="40"/>
      <c r="K124" s="40"/>
      <c r="L124" s="40"/>
      <c r="M124" s="40"/>
      <c r="N124" s="40"/>
      <c r="O124" s="40" t="s">
        <v>26</v>
      </c>
      <c r="P124" s="40">
        <v>0</v>
      </c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</row>
    <row r="125" spans="1:42" ht="22.5" x14ac:dyDescent="0.25">
      <c r="A125" s="33">
        <v>48</v>
      </c>
      <c r="B125" s="34" t="s">
        <v>196</v>
      </c>
      <c r="C125" s="35" t="s">
        <v>197</v>
      </c>
      <c r="D125" s="36" t="s">
        <v>29</v>
      </c>
      <c r="E125" s="37">
        <v>6</v>
      </c>
      <c r="F125" s="38"/>
      <c r="G125" s="39">
        <f>F125*E125</f>
        <v>0</v>
      </c>
      <c r="H125" s="40"/>
      <c r="I125" s="40"/>
      <c r="J125" s="40"/>
      <c r="K125" s="40"/>
      <c r="L125" s="40"/>
      <c r="M125" s="40"/>
      <c r="N125" s="40"/>
      <c r="O125" s="40" t="s">
        <v>24</v>
      </c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</row>
    <row r="126" spans="1:42" outlineLevel="1" x14ac:dyDescent="0.25">
      <c r="A126" s="41"/>
      <c r="B126" s="42"/>
      <c r="C126" s="43" t="s">
        <v>198</v>
      </c>
      <c r="D126" s="44"/>
      <c r="E126" s="45">
        <v>6</v>
      </c>
      <c r="F126" s="46"/>
      <c r="G126" s="39"/>
      <c r="H126" s="40"/>
      <c r="I126" s="40"/>
      <c r="J126" s="40"/>
      <c r="K126" s="40"/>
      <c r="L126" s="40"/>
      <c r="M126" s="40"/>
      <c r="N126" s="40"/>
      <c r="O126" s="40" t="s">
        <v>26</v>
      </c>
      <c r="P126" s="40">
        <v>0</v>
      </c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</row>
    <row r="127" spans="1:42" ht="22.5" x14ac:dyDescent="0.25">
      <c r="A127" s="33">
        <v>49</v>
      </c>
      <c r="B127" s="34" t="s">
        <v>199</v>
      </c>
      <c r="C127" s="35" t="s">
        <v>200</v>
      </c>
      <c r="D127" s="36" t="s">
        <v>164</v>
      </c>
      <c r="E127" s="37">
        <v>2</v>
      </c>
      <c r="F127" s="38"/>
      <c r="G127" s="39">
        <f>F127*E127</f>
        <v>0</v>
      </c>
      <c r="H127" s="40"/>
      <c r="I127" s="40"/>
      <c r="J127" s="40"/>
      <c r="K127" s="40"/>
      <c r="L127" s="40"/>
      <c r="M127" s="40"/>
      <c r="N127" s="40"/>
      <c r="O127" s="40" t="s">
        <v>24</v>
      </c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</row>
    <row r="128" spans="1:42" outlineLevel="1" x14ac:dyDescent="0.25">
      <c r="A128" s="41"/>
      <c r="B128" s="42"/>
      <c r="C128" s="43" t="s">
        <v>201</v>
      </c>
      <c r="D128" s="44"/>
      <c r="E128" s="45">
        <v>2</v>
      </c>
      <c r="F128" s="46"/>
      <c r="G128" s="48"/>
      <c r="H128" s="40"/>
      <c r="I128" s="40"/>
      <c r="J128" s="40"/>
      <c r="K128" s="40"/>
      <c r="L128" s="40"/>
      <c r="M128" s="40"/>
      <c r="N128" s="40"/>
      <c r="O128" s="40" t="s">
        <v>26</v>
      </c>
      <c r="P128" s="40">
        <v>0</v>
      </c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</row>
    <row r="129" spans="1:42" x14ac:dyDescent="0.25">
      <c r="A129" s="26" t="s">
        <v>17</v>
      </c>
      <c r="B129" s="27" t="s">
        <v>202</v>
      </c>
      <c r="C129" s="28" t="s">
        <v>203</v>
      </c>
      <c r="D129" s="29"/>
      <c r="E129" s="30"/>
      <c r="F129" s="31"/>
      <c r="G129" s="32">
        <f>G130</f>
        <v>0</v>
      </c>
      <c r="O129" t="s">
        <v>20</v>
      </c>
    </row>
    <row r="130" spans="1:42" x14ac:dyDescent="0.25">
      <c r="A130" s="33">
        <v>50</v>
      </c>
      <c r="B130" s="34" t="s">
        <v>204</v>
      </c>
      <c r="C130" s="35" t="s">
        <v>205</v>
      </c>
      <c r="D130" s="36" t="s">
        <v>29</v>
      </c>
      <c r="E130" s="37">
        <v>1.4</v>
      </c>
      <c r="F130" s="38"/>
      <c r="G130" s="39">
        <f>F130*E130</f>
        <v>0</v>
      </c>
      <c r="H130" s="40"/>
      <c r="I130" s="40"/>
      <c r="J130" s="40"/>
      <c r="K130" s="40"/>
      <c r="L130" s="40"/>
      <c r="M130" s="40"/>
      <c r="N130" s="40"/>
      <c r="O130" s="40" t="s">
        <v>24</v>
      </c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</row>
    <row r="131" spans="1:42" outlineLevel="1" x14ac:dyDescent="0.25">
      <c r="A131" s="41"/>
      <c r="B131" s="42"/>
      <c r="C131" s="43" t="s">
        <v>206</v>
      </c>
      <c r="D131" s="44"/>
      <c r="E131" s="45"/>
      <c r="F131" s="46"/>
      <c r="G131" s="48"/>
      <c r="H131" s="40"/>
      <c r="I131" s="40"/>
      <c r="J131" s="40"/>
      <c r="K131" s="40"/>
      <c r="L131" s="40"/>
      <c r="M131" s="40"/>
      <c r="N131" s="40"/>
      <c r="O131" s="40" t="s">
        <v>26</v>
      </c>
      <c r="P131" s="40">
        <v>0</v>
      </c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</row>
    <row r="132" spans="1:42" outlineLevel="2" x14ac:dyDescent="0.25">
      <c r="A132" s="41"/>
      <c r="B132" s="42"/>
      <c r="C132" s="43" t="s">
        <v>207</v>
      </c>
      <c r="D132" s="44"/>
      <c r="E132" s="45">
        <v>1.4</v>
      </c>
      <c r="F132" s="46"/>
      <c r="G132" s="48"/>
      <c r="H132" s="40"/>
      <c r="I132" s="40"/>
      <c r="J132" s="40"/>
      <c r="K132" s="40"/>
      <c r="L132" s="40"/>
      <c r="M132" s="40"/>
      <c r="N132" s="40"/>
      <c r="O132" s="40" t="s">
        <v>26</v>
      </c>
      <c r="P132" s="40">
        <v>0</v>
      </c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</row>
    <row r="133" spans="1:42" x14ac:dyDescent="0.25">
      <c r="A133" s="26" t="s">
        <v>17</v>
      </c>
      <c r="B133" s="27" t="s">
        <v>208</v>
      </c>
      <c r="C133" s="28" t="s">
        <v>209</v>
      </c>
      <c r="D133" s="29"/>
      <c r="E133" s="30"/>
      <c r="F133" s="31"/>
      <c r="G133" s="32">
        <f>G134+G135+G136+G137+G138+G139+G140+G141+G142+G143+G144+G145+G146+G147</f>
        <v>0</v>
      </c>
      <c r="O133" t="s">
        <v>20</v>
      </c>
    </row>
    <row r="134" spans="1:42" x14ac:dyDescent="0.25">
      <c r="A134" s="49">
        <v>51</v>
      </c>
      <c r="B134" s="50" t="s">
        <v>210</v>
      </c>
      <c r="C134" s="51" t="s">
        <v>211</v>
      </c>
      <c r="D134" s="52" t="s">
        <v>57</v>
      </c>
      <c r="E134" s="53">
        <v>1</v>
      </c>
      <c r="F134" s="54"/>
      <c r="G134" s="59">
        <f>F134*E134</f>
        <v>0</v>
      </c>
      <c r="H134" s="40"/>
      <c r="I134" s="40"/>
      <c r="J134" s="40"/>
      <c r="K134" s="40"/>
      <c r="L134" s="40"/>
      <c r="M134" s="40"/>
      <c r="N134" s="40"/>
      <c r="O134" s="40" t="s">
        <v>24</v>
      </c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</row>
    <row r="135" spans="1:42" x14ac:dyDescent="0.25">
      <c r="A135" s="49">
        <v>52</v>
      </c>
      <c r="B135" s="50" t="s">
        <v>212</v>
      </c>
      <c r="C135" s="51" t="s">
        <v>213</v>
      </c>
      <c r="D135" s="52" t="s">
        <v>57</v>
      </c>
      <c r="E135" s="53">
        <v>1</v>
      </c>
      <c r="F135" s="54"/>
      <c r="G135" s="59">
        <f>F135*E135</f>
        <v>0</v>
      </c>
      <c r="H135" s="40"/>
      <c r="I135" s="40"/>
      <c r="J135" s="40"/>
      <c r="K135" s="40"/>
      <c r="L135" s="40"/>
      <c r="M135" s="40"/>
      <c r="N135" s="40"/>
      <c r="O135" s="40" t="s">
        <v>24</v>
      </c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</row>
    <row r="136" spans="1:42" x14ac:dyDescent="0.25">
      <c r="A136" s="49">
        <v>53</v>
      </c>
      <c r="B136" s="50" t="s">
        <v>214</v>
      </c>
      <c r="C136" s="51" t="s">
        <v>215</v>
      </c>
      <c r="D136" s="52" t="s">
        <v>57</v>
      </c>
      <c r="E136" s="53">
        <v>1</v>
      </c>
      <c r="F136" s="54"/>
      <c r="G136" s="59">
        <f>F136*E136</f>
        <v>0</v>
      </c>
      <c r="H136" s="40"/>
      <c r="I136" s="40"/>
      <c r="J136" s="40"/>
      <c r="K136" s="40"/>
      <c r="L136" s="40"/>
      <c r="M136" s="40"/>
      <c r="N136" s="40"/>
      <c r="O136" s="40" t="s">
        <v>24</v>
      </c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</row>
    <row r="137" spans="1:42" x14ac:dyDescent="0.25">
      <c r="A137" s="49">
        <v>54</v>
      </c>
      <c r="B137" s="50" t="s">
        <v>216</v>
      </c>
      <c r="C137" s="51" t="s">
        <v>217</v>
      </c>
      <c r="D137" s="52" t="s">
        <v>218</v>
      </c>
      <c r="E137" s="53">
        <v>1</v>
      </c>
      <c r="F137" s="54"/>
      <c r="G137" s="59">
        <f>F137*E137</f>
        <v>0</v>
      </c>
      <c r="H137" s="40"/>
      <c r="I137" s="40"/>
      <c r="J137" s="40"/>
      <c r="K137" s="40"/>
      <c r="L137" s="40"/>
      <c r="M137" s="40"/>
      <c r="N137" s="40"/>
      <c r="O137" s="40" t="s">
        <v>24</v>
      </c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</row>
    <row r="138" spans="1:42" x14ac:dyDescent="0.25">
      <c r="A138" s="49">
        <v>55</v>
      </c>
      <c r="B138" s="50" t="s">
        <v>219</v>
      </c>
      <c r="C138" s="51" t="s">
        <v>220</v>
      </c>
      <c r="D138" s="52" t="s">
        <v>218</v>
      </c>
      <c r="E138" s="53">
        <v>1</v>
      </c>
      <c r="F138" s="54"/>
      <c r="G138" s="59">
        <f>F138*E138</f>
        <v>0</v>
      </c>
      <c r="H138" s="40"/>
      <c r="I138" s="40"/>
      <c r="J138" s="40"/>
      <c r="K138" s="40"/>
      <c r="L138" s="40"/>
      <c r="M138" s="40"/>
      <c r="N138" s="40"/>
      <c r="O138" s="40" t="s">
        <v>24</v>
      </c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</row>
    <row r="139" spans="1:42" x14ac:dyDescent="0.25">
      <c r="A139" s="49">
        <v>56</v>
      </c>
      <c r="B139" s="50" t="s">
        <v>221</v>
      </c>
      <c r="C139" s="51" t="s">
        <v>222</v>
      </c>
      <c r="D139" s="52" t="s">
        <v>218</v>
      </c>
      <c r="E139" s="53">
        <v>2</v>
      </c>
      <c r="F139" s="54"/>
      <c r="G139" s="59">
        <f>F139*E139</f>
        <v>0</v>
      </c>
      <c r="H139" s="40"/>
      <c r="I139" s="40"/>
      <c r="J139" s="40"/>
      <c r="K139" s="40"/>
      <c r="L139" s="40"/>
      <c r="M139" s="40"/>
      <c r="N139" s="40"/>
      <c r="O139" s="40" t="s">
        <v>24</v>
      </c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</row>
    <row r="140" spans="1:42" x14ac:dyDescent="0.25">
      <c r="A140" s="49">
        <v>57</v>
      </c>
      <c r="B140" s="50" t="s">
        <v>223</v>
      </c>
      <c r="C140" s="51" t="s">
        <v>224</v>
      </c>
      <c r="D140" s="52" t="s">
        <v>218</v>
      </c>
      <c r="E140" s="53">
        <v>1</v>
      </c>
      <c r="F140" s="54"/>
      <c r="G140" s="59">
        <f>F140*E140</f>
        <v>0</v>
      </c>
      <c r="H140" s="40"/>
      <c r="I140" s="40"/>
      <c r="J140" s="40"/>
      <c r="K140" s="40"/>
      <c r="L140" s="40"/>
      <c r="M140" s="40"/>
      <c r="N140" s="40"/>
      <c r="O140" s="40" t="s">
        <v>24</v>
      </c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</row>
    <row r="141" spans="1:42" x14ac:dyDescent="0.25">
      <c r="A141" s="49">
        <v>58</v>
      </c>
      <c r="B141" s="50" t="s">
        <v>225</v>
      </c>
      <c r="C141" s="51" t="s">
        <v>226</v>
      </c>
      <c r="D141" s="52" t="s">
        <v>218</v>
      </c>
      <c r="E141" s="53">
        <v>1</v>
      </c>
      <c r="F141" s="54"/>
      <c r="G141" s="59">
        <f>F141*E141</f>
        <v>0</v>
      </c>
      <c r="H141" s="40"/>
      <c r="I141" s="40"/>
      <c r="J141" s="40"/>
      <c r="K141" s="40"/>
      <c r="L141" s="40"/>
      <c r="M141" s="40"/>
      <c r="N141" s="40"/>
      <c r="O141" s="40" t="s">
        <v>24</v>
      </c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</row>
    <row r="142" spans="1:42" ht="22.5" x14ac:dyDescent="0.25">
      <c r="A142" s="49">
        <v>59</v>
      </c>
      <c r="B142" s="50" t="s">
        <v>227</v>
      </c>
      <c r="C142" s="51" t="s">
        <v>228</v>
      </c>
      <c r="D142" s="52" t="s">
        <v>218</v>
      </c>
      <c r="E142" s="53">
        <v>1</v>
      </c>
      <c r="F142" s="54"/>
      <c r="G142" s="59">
        <f>F142*E142</f>
        <v>0</v>
      </c>
      <c r="H142" s="40"/>
      <c r="I142" s="40"/>
      <c r="J142" s="40"/>
      <c r="K142" s="40"/>
      <c r="L142" s="40"/>
      <c r="M142" s="40"/>
      <c r="N142" s="40"/>
      <c r="O142" s="40" t="s">
        <v>24</v>
      </c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22.5" x14ac:dyDescent="0.25">
      <c r="A143" s="49">
        <v>60</v>
      </c>
      <c r="B143" s="50" t="s">
        <v>229</v>
      </c>
      <c r="C143" s="51" t="s">
        <v>230</v>
      </c>
      <c r="D143" s="52" t="s">
        <v>218</v>
      </c>
      <c r="E143" s="53">
        <v>1</v>
      </c>
      <c r="F143" s="54"/>
      <c r="G143" s="59">
        <f>F143*E143</f>
        <v>0</v>
      </c>
      <c r="H143" s="40"/>
      <c r="I143" s="40"/>
      <c r="J143" s="40"/>
      <c r="K143" s="40"/>
      <c r="L143" s="40"/>
      <c r="M143" s="40"/>
      <c r="N143" s="40"/>
      <c r="O143" s="40" t="s">
        <v>24</v>
      </c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</row>
    <row r="144" spans="1:42" ht="22.5" x14ac:dyDescent="0.25">
      <c r="A144" s="49">
        <v>61</v>
      </c>
      <c r="B144" s="50" t="s">
        <v>231</v>
      </c>
      <c r="C144" s="51" t="s">
        <v>232</v>
      </c>
      <c r="D144" s="52" t="s">
        <v>218</v>
      </c>
      <c r="E144" s="53">
        <v>1</v>
      </c>
      <c r="F144" s="54"/>
      <c r="G144" s="59">
        <f>F144*E144</f>
        <v>0</v>
      </c>
      <c r="H144" s="40"/>
      <c r="I144" s="40"/>
      <c r="J144" s="40"/>
      <c r="K144" s="40"/>
      <c r="L144" s="40"/>
      <c r="M144" s="40"/>
      <c r="N144" s="40"/>
      <c r="O144" s="40" t="s">
        <v>24</v>
      </c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</row>
    <row r="145" spans="1:42" ht="22.5" x14ac:dyDescent="0.25">
      <c r="A145" s="49">
        <v>62</v>
      </c>
      <c r="B145" s="50" t="s">
        <v>233</v>
      </c>
      <c r="C145" s="51" t="s">
        <v>234</v>
      </c>
      <c r="D145" s="52" t="s">
        <v>57</v>
      </c>
      <c r="E145" s="53">
        <v>1</v>
      </c>
      <c r="F145" s="54"/>
      <c r="G145" s="59">
        <f>F145*E145</f>
        <v>0</v>
      </c>
      <c r="H145" s="40"/>
      <c r="I145" s="40"/>
      <c r="J145" s="40"/>
      <c r="K145" s="40"/>
      <c r="L145" s="40"/>
      <c r="M145" s="40"/>
      <c r="N145" s="40"/>
      <c r="O145" s="40" t="s">
        <v>24</v>
      </c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</row>
    <row r="146" spans="1:42" x14ac:dyDescent="0.25">
      <c r="A146" s="49">
        <v>63</v>
      </c>
      <c r="B146" s="50" t="s">
        <v>235</v>
      </c>
      <c r="C146" s="51" t="s">
        <v>236</v>
      </c>
      <c r="D146" s="52" t="s">
        <v>57</v>
      </c>
      <c r="E146" s="53">
        <v>1</v>
      </c>
      <c r="F146" s="54"/>
      <c r="G146" s="59">
        <f>F146*E146</f>
        <v>0</v>
      </c>
      <c r="H146" s="40"/>
      <c r="I146" s="40"/>
      <c r="J146" s="40"/>
      <c r="K146" s="40"/>
      <c r="L146" s="40"/>
      <c r="M146" s="40"/>
      <c r="N146" s="40"/>
      <c r="O146" s="40" t="s">
        <v>24</v>
      </c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</row>
    <row r="147" spans="1:42" x14ac:dyDescent="0.25">
      <c r="A147" s="49">
        <v>64</v>
      </c>
      <c r="B147" s="50" t="s">
        <v>237</v>
      </c>
      <c r="C147" s="51" t="s">
        <v>238</v>
      </c>
      <c r="D147" s="52" t="s">
        <v>57</v>
      </c>
      <c r="E147" s="53">
        <v>1</v>
      </c>
      <c r="F147" s="54"/>
      <c r="G147" s="59">
        <f>F147*E147</f>
        <v>0</v>
      </c>
      <c r="H147" s="40"/>
      <c r="I147" s="40"/>
      <c r="J147" s="40"/>
      <c r="K147" s="40"/>
      <c r="L147" s="40"/>
      <c r="M147" s="40"/>
      <c r="N147" s="40"/>
      <c r="O147" s="40" t="s">
        <v>24</v>
      </c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</row>
    <row r="148" spans="1:42" x14ac:dyDescent="0.25">
      <c r="A148" s="26" t="s">
        <v>17</v>
      </c>
      <c r="B148" s="27" t="s">
        <v>239</v>
      </c>
      <c r="C148" s="28" t="s">
        <v>240</v>
      </c>
      <c r="D148" s="29"/>
      <c r="E148" s="30"/>
      <c r="F148" s="31"/>
      <c r="G148" s="32">
        <f>G149</f>
        <v>0</v>
      </c>
      <c r="O148" t="s">
        <v>20</v>
      </c>
    </row>
    <row r="149" spans="1:42" x14ac:dyDescent="0.25">
      <c r="A149" s="33">
        <v>65</v>
      </c>
      <c r="B149" s="34" t="s">
        <v>241</v>
      </c>
      <c r="C149" s="35" t="s">
        <v>242</v>
      </c>
      <c r="D149" s="36" t="s">
        <v>218</v>
      </c>
      <c r="E149" s="37">
        <v>2</v>
      </c>
      <c r="F149" s="38"/>
      <c r="G149" s="39">
        <f>F149*E149</f>
        <v>0</v>
      </c>
      <c r="H149" s="40"/>
      <c r="I149" s="40"/>
      <c r="J149" s="40"/>
      <c r="K149" s="40"/>
      <c r="L149" s="40"/>
      <c r="M149" s="40"/>
      <c r="N149" s="40"/>
      <c r="O149" s="40" t="s">
        <v>24</v>
      </c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</row>
    <row r="150" spans="1:42" outlineLevel="1" x14ac:dyDescent="0.25">
      <c r="A150" s="41"/>
      <c r="B150" s="42"/>
      <c r="C150" s="43" t="s">
        <v>182</v>
      </c>
      <c r="D150" s="44"/>
      <c r="E150" s="45">
        <v>1</v>
      </c>
      <c r="F150" s="46"/>
      <c r="G150" s="48"/>
      <c r="H150" s="40"/>
      <c r="I150" s="40"/>
      <c r="J150" s="40"/>
      <c r="K150" s="40"/>
      <c r="L150" s="40"/>
      <c r="M150" s="40"/>
      <c r="N150" s="40"/>
      <c r="O150" s="40" t="s">
        <v>26</v>
      </c>
      <c r="P150" s="40">
        <v>0</v>
      </c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</row>
    <row r="151" spans="1:42" outlineLevel="2" x14ac:dyDescent="0.25">
      <c r="A151" s="41"/>
      <c r="B151" s="42"/>
      <c r="C151" s="43" t="s">
        <v>243</v>
      </c>
      <c r="D151" s="44"/>
      <c r="E151" s="45">
        <v>1</v>
      </c>
      <c r="F151" s="46"/>
      <c r="G151" s="48"/>
      <c r="H151" s="40"/>
      <c r="I151" s="40"/>
      <c r="J151" s="40"/>
      <c r="K151" s="40"/>
      <c r="L151" s="40"/>
      <c r="M151" s="40"/>
      <c r="N151" s="40"/>
      <c r="O151" s="40" t="s">
        <v>26</v>
      </c>
      <c r="P151" s="40">
        <v>0</v>
      </c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</row>
    <row r="152" spans="1:42" x14ac:dyDescent="0.25">
      <c r="A152" s="26" t="s">
        <v>17</v>
      </c>
      <c r="B152" s="27" t="s">
        <v>244</v>
      </c>
      <c r="C152" s="28" t="s">
        <v>245</v>
      </c>
      <c r="D152" s="29"/>
      <c r="E152" s="30"/>
      <c r="F152" s="31"/>
      <c r="G152" s="32">
        <f>G153+G155+G157+G161+G164+G166</f>
        <v>0</v>
      </c>
      <c r="O152" t="s">
        <v>20</v>
      </c>
    </row>
    <row r="153" spans="1:42" x14ac:dyDescent="0.25">
      <c r="A153" s="33">
        <v>66</v>
      </c>
      <c r="B153" s="34" t="s">
        <v>246</v>
      </c>
      <c r="C153" s="35" t="s">
        <v>247</v>
      </c>
      <c r="D153" s="36" t="s">
        <v>23</v>
      </c>
      <c r="E153" s="37">
        <v>7.7839999999999998</v>
      </c>
      <c r="F153" s="38"/>
      <c r="G153" s="39">
        <f>F153*E153</f>
        <v>0</v>
      </c>
      <c r="H153" s="40"/>
      <c r="I153" s="40"/>
      <c r="J153" s="40"/>
      <c r="K153" s="40"/>
      <c r="L153" s="40"/>
      <c r="M153" s="40"/>
      <c r="N153" s="40"/>
      <c r="O153" s="40" t="s">
        <v>24</v>
      </c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</row>
    <row r="154" spans="1:42" outlineLevel="1" x14ac:dyDescent="0.25">
      <c r="A154" s="41"/>
      <c r="B154" s="42"/>
      <c r="C154" s="43" t="s">
        <v>248</v>
      </c>
      <c r="D154" s="44"/>
      <c r="E154" s="45">
        <v>7.7839999999999998</v>
      </c>
      <c r="F154" s="46"/>
      <c r="G154" s="39"/>
      <c r="H154" s="40"/>
      <c r="I154" s="40"/>
      <c r="J154" s="40"/>
      <c r="K154" s="40"/>
      <c r="L154" s="40"/>
      <c r="M154" s="40"/>
      <c r="N154" s="40"/>
      <c r="O154" s="40" t="s">
        <v>26</v>
      </c>
      <c r="P154" s="40">
        <v>0</v>
      </c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</row>
    <row r="155" spans="1:42" x14ac:dyDescent="0.25">
      <c r="A155" s="33">
        <v>67</v>
      </c>
      <c r="B155" s="34" t="s">
        <v>249</v>
      </c>
      <c r="C155" s="35" t="s">
        <v>250</v>
      </c>
      <c r="D155" s="36" t="s">
        <v>23</v>
      </c>
      <c r="E155" s="37">
        <v>10.007999999999999</v>
      </c>
      <c r="F155" s="38"/>
      <c r="G155" s="39">
        <f>F155*E155</f>
        <v>0</v>
      </c>
      <c r="H155" s="40"/>
      <c r="I155" s="40"/>
      <c r="J155" s="40"/>
      <c r="K155" s="40"/>
      <c r="L155" s="40"/>
      <c r="M155" s="40"/>
      <c r="N155" s="40"/>
      <c r="O155" s="40" t="s">
        <v>24</v>
      </c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</row>
    <row r="156" spans="1:42" outlineLevel="1" x14ac:dyDescent="0.25">
      <c r="A156" s="41"/>
      <c r="B156" s="42"/>
      <c r="C156" s="43" t="s">
        <v>251</v>
      </c>
      <c r="D156" s="44"/>
      <c r="E156" s="45">
        <v>10.007999999999999</v>
      </c>
      <c r="F156" s="46"/>
      <c r="G156" s="39"/>
      <c r="H156" s="40"/>
      <c r="I156" s="40"/>
      <c r="J156" s="40"/>
      <c r="K156" s="40"/>
      <c r="L156" s="40"/>
      <c r="M156" s="40"/>
      <c r="N156" s="40"/>
      <c r="O156" s="40" t="s">
        <v>26</v>
      </c>
      <c r="P156" s="40">
        <v>0</v>
      </c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</row>
    <row r="157" spans="1:42" x14ac:dyDescent="0.25">
      <c r="A157" s="33">
        <v>68</v>
      </c>
      <c r="B157" s="34" t="s">
        <v>252</v>
      </c>
      <c r="C157" s="35" t="s">
        <v>253</v>
      </c>
      <c r="D157" s="36" t="s">
        <v>29</v>
      </c>
      <c r="E157" s="37">
        <v>3</v>
      </c>
      <c r="F157" s="38"/>
      <c r="G157" s="39">
        <f>F157*E157</f>
        <v>0</v>
      </c>
      <c r="H157" s="40"/>
      <c r="I157" s="40"/>
      <c r="J157" s="40"/>
      <c r="K157" s="40"/>
      <c r="L157" s="40"/>
      <c r="M157" s="40"/>
      <c r="N157" s="40"/>
      <c r="O157" s="40" t="s">
        <v>24</v>
      </c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</row>
    <row r="158" spans="1:42" outlineLevel="1" x14ac:dyDescent="0.25">
      <c r="A158" s="41"/>
      <c r="B158" s="42"/>
      <c r="C158" s="43" t="s">
        <v>254</v>
      </c>
      <c r="D158" s="44"/>
      <c r="E158" s="45">
        <v>1</v>
      </c>
      <c r="F158" s="46"/>
      <c r="G158" s="39"/>
      <c r="H158" s="40"/>
      <c r="I158" s="40"/>
      <c r="J158" s="40"/>
      <c r="K158" s="40"/>
      <c r="L158" s="40"/>
      <c r="M158" s="40"/>
      <c r="N158" s="40"/>
      <c r="O158" s="40" t="s">
        <v>26</v>
      </c>
      <c r="P158" s="40">
        <v>5</v>
      </c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</row>
    <row r="159" spans="1:42" outlineLevel="2" x14ac:dyDescent="0.25">
      <c r="A159" s="41"/>
      <c r="B159" s="42"/>
      <c r="C159" s="43" t="s">
        <v>255</v>
      </c>
      <c r="D159" s="44"/>
      <c r="E159" s="45">
        <v>1</v>
      </c>
      <c r="F159" s="46"/>
      <c r="G159" s="39"/>
      <c r="H159" s="40"/>
      <c r="I159" s="40"/>
      <c r="J159" s="40"/>
      <c r="K159" s="40"/>
      <c r="L159" s="40"/>
      <c r="M159" s="40"/>
      <c r="N159" s="40"/>
      <c r="O159" s="40" t="s">
        <v>26</v>
      </c>
      <c r="P159" s="40">
        <v>5</v>
      </c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</row>
    <row r="160" spans="1:42" ht="22.5" outlineLevel="2" x14ac:dyDescent="0.25">
      <c r="A160" s="41"/>
      <c r="B160" s="42"/>
      <c r="C160" s="43" t="s">
        <v>256</v>
      </c>
      <c r="D160" s="44"/>
      <c r="E160" s="45">
        <v>1</v>
      </c>
      <c r="F160" s="46"/>
      <c r="G160" s="39"/>
      <c r="H160" s="40"/>
      <c r="I160" s="40"/>
      <c r="J160" s="40"/>
      <c r="K160" s="40"/>
      <c r="L160" s="40"/>
      <c r="M160" s="40"/>
      <c r="N160" s="40"/>
      <c r="O160" s="40" t="s">
        <v>26</v>
      </c>
      <c r="P160" s="40">
        <v>0</v>
      </c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</row>
    <row r="161" spans="1:42" x14ac:dyDescent="0.25">
      <c r="A161" s="33">
        <v>69</v>
      </c>
      <c r="B161" s="34" t="s">
        <v>257</v>
      </c>
      <c r="C161" s="35" t="s">
        <v>258</v>
      </c>
      <c r="D161" s="36" t="s">
        <v>29</v>
      </c>
      <c r="E161" s="37">
        <v>2</v>
      </c>
      <c r="F161" s="38"/>
      <c r="G161" s="39">
        <f>F161*E161</f>
        <v>0</v>
      </c>
      <c r="H161" s="40"/>
      <c r="I161" s="40"/>
      <c r="J161" s="40"/>
      <c r="K161" s="40"/>
      <c r="L161" s="40"/>
      <c r="M161" s="40"/>
      <c r="N161" s="40"/>
      <c r="O161" s="40" t="s">
        <v>24</v>
      </c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</row>
    <row r="162" spans="1:42" outlineLevel="1" x14ac:dyDescent="0.25">
      <c r="A162" s="41"/>
      <c r="B162" s="42"/>
      <c r="C162" s="43" t="s">
        <v>259</v>
      </c>
      <c r="D162" s="44"/>
      <c r="E162" s="45">
        <v>1</v>
      </c>
      <c r="F162" s="46"/>
      <c r="G162" s="39"/>
      <c r="H162" s="40"/>
      <c r="I162" s="40"/>
      <c r="J162" s="40"/>
      <c r="K162" s="40"/>
      <c r="L162" s="40"/>
      <c r="M162" s="40"/>
      <c r="N162" s="40"/>
      <c r="O162" s="40" t="s">
        <v>26</v>
      </c>
      <c r="P162" s="40">
        <v>0</v>
      </c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</row>
    <row r="163" spans="1:42" outlineLevel="2" x14ac:dyDescent="0.25">
      <c r="A163" s="41"/>
      <c r="B163" s="42"/>
      <c r="C163" s="43" t="s">
        <v>260</v>
      </c>
      <c r="D163" s="44"/>
      <c r="E163" s="45">
        <v>1</v>
      </c>
      <c r="F163" s="46"/>
      <c r="G163" s="39"/>
      <c r="H163" s="40"/>
      <c r="I163" s="40"/>
      <c r="J163" s="40"/>
      <c r="K163" s="40"/>
      <c r="L163" s="40"/>
      <c r="M163" s="40"/>
      <c r="N163" s="40"/>
      <c r="O163" s="40" t="s">
        <v>26</v>
      </c>
      <c r="P163" s="40">
        <v>0</v>
      </c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</row>
    <row r="164" spans="1:42" x14ac:dyDescent="0.25">
      <c r="A164" s="33">
        <v>70</v>
      </c>
      <c r="B164" s="34" t="s">
        <v>261</v>
      </c>
      <c r="C164" s="35" t="s">
        <v>262</v>
      </c>
      <c r="D164" s="36" t="s">
        <v>29</v>
      </c>
      <c r="E164" s="37">
        <v>1</v>
      </c>
      <c r="F164" s="38"/>
      <c r="G164" s="39">
        <f>F164*E164</f>
        <v>0</v>
      </c>
      <c r="H164" s="40"/>
      <c r="I164" s="40"/>
      <c r="J164" s="40"/>
      <c r="K164" s="40"/>
      <c r="L164" s="40"/>
      <c r="M164" s="40"/>
      <c r="N164" s="40"/>
      <c r="O164" s="40" t="s">
        <v>39</v>
      </c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</row>
    <row r="165" spans="1:42" outlineLevel="1" x14ac:dyDescent="0.25">
      <c r="A165" s="41"/>
      <c r="B165" s="42"/>
      <c r="C165" s="43" t="s">
        <v>159</v>
      </c>
      <c r="D165" s="44"/>
      <c r="E165" s="45">
        <v>1</v>
      </c>
      <c r="F165" s="46"/>
      <c r="G165" s="39"/>
      <c r="H165" s="40"/>
      <c r="I165" s="40"/>
      <c r="J165" s="40"/>
      <c r="K165" s="40"/>
      <c r="L165" s="40"/>
      <c r="M165" s="40"/>
      <c r="N165" s="40"/>
      <c r="O165" s="40" t="s">
        <v>26</v>
      </c>
      <c r="P165" s="40">
        <v>0</v>
      </c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</row>
    <row r="166" spans="1:42" ht="22.5" x14ac:dyDescent="0.25">
      <c r="A166" s="33">
        <v>71</v>
      </c>
      <c r="B166" s="34" t="s">
        <v>263</v>
      </c>
      <c r="C166" s="35" t="s">
        <v>264</v>
      </c>
      <c r="D166" s="36" t="s">
        <v>29</v>
      </c>
      <c r="E166" s="37">
        <v>1</v>
      </c>
      <c r="F166" s="38"/>
      <c r="G166" s="39">
        <f>F166*E166</f>
        <v>0</v>
      </c>
      <c r="H166" s="40"/>
      <c r="I166" s="40"/>
      <c r="J166" s="40"/>
      <c r="K166" s="40"/>
      <c r="L166" s="40"/>
      <c r="M166" s="40"/>
      <c r="N166" s="40"/>
      <c r="O166" s="40" t="s">
        <v>39</v>
      </c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</row>
    <row r="167" spans="1:42" outlineLevel="1" x14ac:dyDescent="0.25">
      <c r="A167" s="41"/>
      <c r="B167" s="42"/>
      <c r="C167" s="43" t="s">
        <v>159</v>
      </c>
      <c r="D167" s="44"/>
      <c r="E167" s="45">
        <v>1</v>
      </c>
      <c r="F167" s="46"/>
      <c r="G167" s="48"/>
      <c r="H167" s="40"/>
      <c r="I167" s="40"/>
      <c r="J167" s="40"/>
      <c r="K167" s="40"/>
      <c r="L167" s="40"/>
      <c r="M167" s="40"/>
      <c r="N167" s="40"/>
      <c r="O167" s="40" t="s">
        <v>26</v>
      </c>
      <c r="P167" s="40">
        <v>0</v>
      </c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</row>
    <row r="168" spans="1:42" x14ac:dyDescent="0.25">
      <c r="A168" s="26" t="s">
        <v>17</v>
      </c>
      <c r="B168" s="27" t="s">
        <v>265</v>
      </c>
      <c r="C168" s="28" t="s">
        <v>266</v>
      </c>
      <c r="D168" s="29"/>
      <c r="E168" s="30"/>
      <c r="F168" s="31"/>
      <c r="G168" s="32">
        <f>G169+G171+G173</f>
        <v>0</v>
      </c>
      <c r="O168" t="s">
        <v>20</v>
      </c>
    </row>
    <row r="169" spans="1:42" x14ac:dyDescent="0.25">
      <c r="A169" s="33">
        <v>72</v>
      </c>
      <c r="B169" s="34" t="s">
        <v>267</v>
      </c>
      <c r="C169" s="35" t="s">
        <v>268</v>
      </c>
      <c r="D169" s="36" t="s">
        <v>23</v>
      </c>
      <c r="E169" s="37">
        <v>42</v>
      </c>
      <c r="F169" s="38"/>
      <c r="G169" s="39">
        <f>F169*E169</f>
        <v>0</v>
      </c>
      <c r="H169" s="40"/>
      <c r="I169" s="40"/>
      <c r="J169" s="40"/>
      <c r="K169" s="40"/>
      <c r="L169" s="40"/>
      <c r="M169" s="40"/>
      <c r="N169" s="40"/>
      <c r="O169" s="40" t="s">
        <v>24</v>
      </c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</row>
    <row r="170" spans="1:42" outlineLevel="1" x14ac:dyDescent="0.25">
      <c r="A170" s="41"/>
      <c r="B170" s="42"/>
      <c r="C170" s="43" t="s">
        <v>269</v>
      </c>
      <c r="D170" s="44"/>
      <c r="E170" s="45">
        <v>42</v>
      </c>
      <c r="F170" s="46"/>
      <c r="G170" s="39"/>
      <c r="H170" s="40"/>
      <c r="I170" s="40"/>
      <c r="J170" s="40"/>
      <c r="K170" s="40"/>
      <c r="L170" s="40"/>
      <c r="M170" s="40"/>
      <c r="N170" s="40"/>
      <c r="O170" s="40" t="s">
        <v>26</v>
      </c>
      <c r="P170" s="40">
        <v>0</v>
      </c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</row>
    <row r="171" spans="1:42" x14ac:dyDescent="0.25">
      <c r="A171" s="33">
        <v>73</v>
      </c>
      <c r="B171" s="34" t="s">
        <v>270</v>
      </c>
      <c r="C171" s="35" t="s">
        <v>271</v>
      </c>
      <c r="D171" s="36" t="s">
        <v>23</v>
      </c>
      <c r="E171" s="37">
        <v>3.9167999999999998</v>
      </c>
      <c r="F171" s="38"/>
      <c r="G171" s="39">
        <f>F171*E171</f>
        <v>0</v>
      </c>
      <c r="H171" s="40"/>
      <c r="I171" s="40"/>
      <c r="J171" s="40"/>
      <c r="K171" s="40"/>
      <c r="L171" s="40"/>
      <c r="M171" s="40"/>
      <c r="N171" s="40"/>
      <c r="O171" s="40" t="s">
        <v>24</v>
      </c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</row>
    <row r="172" spans="1:42" outlineLevel="1" x14ac:dyDescent="0.25">
      <c r="A172" s="41"/>
      <c r="B172" s="42"/>
      <c r="C172" s="43" t="s">
        <v>272</v>
      </c>
      <c r="D172" s="44"/>
      <c r="E172" s="45">
        <v>3.9167999999999998</v>
      </c>
      <c r="F172" s="46"/>
      <c r="G172" s="39"/>
      <c r="H172" s="40"/>
      <c r="I172" s="40"/>
      <c r="J172" s="40"/>
      <c r="K172" s="40"/>
      <c r="L172" s="40"/>
      <c r="M172" s="40"/>
      <c r="N172" s="40"/>
      <c r="O172" s="40" t="s">
        <v>26</v>
      </c>
      <c r="P172" s="40">
        <v>0</v>
      </c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</row>
    <row r="173" spans="1:42" x14ac:dyDescent="0.25">
      <c r="A173" s="33">
        <v>74</v>
      </c>
      <c r="B173" s="34" t="s">
        <v>273</v>
      </c>
      <c r="C173" s="35" t="s">
        <v>274</v>
      </c>
      <c r="D173" s="36" t="s">
        <v>275</v>
      </c>
      <c r="E173" s="37">
        <v>50.4</v>
      </c>
      <c r="F173" s="38"/>
      <c r="G173" s="39">
        <f>F173*E173</f>
        <v>0</v>
      </c>
      <c r="H173" s="40"/>
      <c r="I173" s="40"/>
      <c r="J173" s="40"/>
      <c r="K173" s="40"/>
      <c r="L173" s="40"/>
      <c r="M173" s="40"/>
      <c r="N173" s="40"/>
      <c r="O173" s="40" t="s">
        <v>39</v>
      </c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</row>
    <row r="174" spans="1:42" outlineLevel="1" x14ac:dyDescent="0.25">
      <c r="A174" s="41"/>
      <c r="B174" s="42"/>
      <c r="C174" s="43" t="s">
        <v>276</v>
      </c>
      <c r="D174" s="44"/>
      <c r="E174" s="45">
        <v>50.4</v>
      </c>
      <c r="F174" s="46"/>
      <c r="G174" s="48"/>
      <c r="H174" s="40"/>
      <c r="I174" s="40"/>
      <c r="J174" s="40"/>
      <c r="K174" s="40"/>
      <c r="L174" s="40"/>
      <c r="M174" s="40"/>
      <c r="N174" s="40"/>
      <c r="O174" s="40" t="s">
        <v>26</v>
      </c>
      <c r="P174" s="40">
        <v>5</v>
      </c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</row>
    <row r="175" spans="1:42" x14ac:dyDescent="0.25">
      <c r="A175" s="26" t="s">
        <v>17</v>
      </c>
      <c r="B175" s="27" t="s">
        <v>277</v>
      </c>
      <c r="C175" s="28" t="s">
        <v>278</v>
      </c>
      <c r="D175" s="29"/>
      <c r="E175" s="30"/>
      <c r="F175" s="31"/>
      <c r="G175" s="32">
        <f>G176</f>
        <v>0</v>
      </c>
      <c r="O175" t="s">
        <v>20</v>
      </c>
    </row>
    <row r="176" spans="1:42" x14ac:dyDescent="0.25">
      <c r="A176" s="33">
        <v>75</v>
      </c>
      <c r="B176" s="34" t="s">
        <v>279</v>
      </c>
      <c r="C176" s="35" t="s">
        <v>280</v>
      </c>
      <c r="D176" s="36" t="s">
        <v>164</v>
      </c>
      <c r="E176" s="37">
        <v>16.600000000000001</v>
      </c>
      <c r="F176" s="38"/>
      <c r="G176" s="39">
        <f>F176*E176</f>
        <v>0</v>
      </c>
      <c r="H176" s="40"/>
      <c r="I176" s="40"/>
      <c r="J176" s="40"/>
      <c r="K176" s="40"/>
      <c r="L176" s="40"/>
      <c r="M176" s="40"/>
      <c r="N176" s="40"/>
      <c r="O176" s="40" t="s">
        <v>24</v>
      </c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</row>
    <row r="177" spans="1:42" outlineLevel="1" x14ac:dyDescent="0.25">
      <c r="A177" s="41"/>
      <c r="B177" s="42"/>
      <c r="C177" s="43" t="s">
        <v>281</v>
      </c>
      <c r="D177" s="44"/>
      <c r="E177" s="45">
        <v>16.600000000000001</v>
      </c>
      <c r="F177" s="46"/>
      <c r="G177" s="48"/>
      <c r="H177" s="40"/>
      <c r="I177" s="40"/>
      <c r="J177" s="40"/>
      <c r="K177" s="40"/>
      <c r="L177" s="40"/>
      <c r="M177" s="40"/>
      <c r="N177" s="40"/>
      <c r="O177" s="40" t="s">
        <v>26</v>
      </c>
      <c r="P177" s="40">
        <v>0</v>
      </c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</row>
    <row r="178" spans="1:42" x14ac:dyDescent="0.25">
      <c r="A178" s="26" t="s">
        <v>17</v>
      </c>
      <c r="B178" s="27" t="s">
        <v>282</v>
      </c>
      <c r="C178" s="28" t="s">
        <v>283</v>
      </c>
      <c r="D178" s="29"/>
      <c r="E178" s="30"/>
      <c r="F178" s="31"/>
      <c r="G178" s="32">
        <f>G179+G182+G184+G187+G189+G191+G193+G196+G198+G200+G202+G205</f>
        <v>0</v>
      </c>
      <c r="O178" t="s">
        <v>20</v>
      </c>
    </row>
    <row r="179" spans="1:42" x14ac:dyDescent="0.25">
      <c r="A179" s="33">
        <v>76</v>
      </c>
      <c r="B179" s="34" t="s">
        <v>284</v>
      </c>
      <c r="C179" s="35" t="s">
        <v>285</v>
      </c>
      <c r="D179" s="36" t="s">
        <v>23</v>
      </c>
      <c r="E179" s="37">
        <v>84</v>
      </c>
      <c r="F179" s="38"/>
      <c r="G179" s="39">
        <f>F179*E179</f>
        <v>0</v>
      </c>
      <c r="H179" s="40"/>
      <c r="I179" s="40"/>
      <c r="J179" s="40"/>
      <c r="K179" s="40"/>
      <c r="L179" s="40"/>
      <c r="M179" s="40"/>
      <c r="N179" s="40"/>
      <c r="O179" s="40" t="s">
        <v>24</v>
      </c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</row>
    <row r="180" spans="1:42" outlineLevel="1" x14ac:dyDescent="0.25">
      <c r="A180" s="41"/>
      <c r="B180" s="42"/>
      <c r="C180" s="43" t="s">
        <v>286</v>
      </c>
      <c r="D180" s="44"/>
      <c r="E180" s="45">
        <v>42</v>
      </c>
      <c r="F180" s="46"/>
      <c r="G180" s="39"/>
      <c r="H180" s="40"/>
      <c r="I180" s="40"/>
      <c r="J180" s="40"/>
      <c r="K180" s="40"/>
      <c r="L180" s="40"/>
      <c r="M180" s="40"/>
      <c r="N180" s="40"/>
      <c r="O180" s="40" t="s">
        <v>26</v>
      </c>
      <c r="P180" s="40">
        <v>0</v>
      </c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</row>
    <row r="181" spans="1:42" outlineLevel="2" x14ac:dyDescent="0.25">
      <c r="A181" s="41"/>
      <c r="B181" s="42"/>
      <c r="C181" s="43" t="s">
        <v>287</v>
      </c>
      <c r="D181" s="44"/>
      <c r="E181" s="45">
        <v>42</v>
      </c>
      <c r="F181" s="46"/>
      <c r="G181" s="39"/>
      <c r="H181" s="40"/>
      <c r="I181" s="40"/>
      <c r="J181" s="40"/>
      <c r="K181" s="40"/>
      <c r="L181" s="40"/>
      <c r="M181" s="40"/>
      <c r="N181" s="40"/>
      <c r="O181" s="40" t="s">
        <v>26</v>
      </c>
      <c r="P181" s="40">
        <v>0</v>
      </c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</row>
    <row r="182" spans="1:42" ht="22.5" x14ac:dyDescent="0.25">
      <c r="A182" s="33">
        <v>77</v>
      </c>
      <c r="B182" s="34" t="s">
        <v>288</v>
      </c>
      <c r="C182" s="35" t="s">
        <v>289</v>
      </c>
      <c r="D182" s="36" t="s">
        <v>23</v>
      </c>
      <c r="E182" s="37">
        <v>48</v>
      </c>
      <c r="F182" s="38"/>
      <c r="G182" s="39">
        <f>F182*E182</f>
        <v>0</v>
      </c>
      <c r="H182" s="40"/>
      <c r="I182" s="40"/>
      <c r="J182" s="40"/>
      <c r="K182" s="40"/>
      <c r="L182" s="40"/>
      <c r="M182" s="40"/>
      <c r="N182" s="40"/>
      <c r="O182" s="40" t="s">
        <v>24</v>
      </c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</row>
    <row r="183" spans="1:42" outlineLevel="1" x14ac:dyDescent="0.25">
      <c r="A183" s="41"/>
      <c r="B183" s="42"/>
      <c r="C183" s="43" t="s">
        <v>290</v>
      </c>
      <c r="D183" s="44"/>
      <c r="E183" s="45">
        <v>48</v>
      </c>
      <c r="F183" s="46"/>
      <c r="G183" s="39"/>
      <c r="H183" s="40"/>
      <c r="I183" s="40"/>
      <c r="J183" s="40"/>
      <c r="K183" s="40"/>
      <c r="L183" s="40"/>
      <c r="M183" s="40"/>
      <c r="N183" s="40"/>
      <c r="O183" s="40" t="s">
        <v>26</v>
      </c>
      <c r="P183" s="40">
        <v>0</v>
      </c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</row>
    <row r="184" spans="1:42" ht="22.5" x14ac:dyDescent="0.25">
      <c r="A184" s="33">
        <v>78</v>
      </c>
      <c r="B184" s="34" t="s">
        <v>291</v>
      </c>
      <c r="C184" s="35" t="s">
        <v>292</v>
      </c>
      <c r="D184" s="36" t="s">
        <v>23</v>
      </c>
      <c r="E184" s="37">
        <v>84</v>
      </c>
      <c r="F184" s="38"/>
      <c r="G184" s="39">
        <f>F184*E184</f>
        <v>0</v>
      </c>
      <c r="H184" s="40"/>
      <c r="I184" s="40"/>
      <c r="J184" s="40"/>
      <c r="K184" s="40"/>
      <c r="L184" s="40"/>
      <c r="M184" s="40"/>
      <c r="N184" s="40"/>
      <c r="O184" s="40" t="s">
        <v>24</v>
      </c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</row>
    <row r="185" spans="1:42" ht="22.5" outlineLevel="1" x14ac:dyDescent="0.25">
      <c r="A185" s="41"/>
      <c r="B185" s="42"/>
      <c r="C185" s="43" t="s">
        <v>293</v>
      </c>
      <c r="D185" s="44"/>
      <c r="E185" s="45">
        <v>42</v>
      </c>
      <c r="F185" s="46"/>
      <c r="G185" s="39"/>
      <c r="H185" s="40"/>
      <c r="I185" s="40"/>
      <c r="J185" s="40"/>
      <c r="K185" s="40"/>
      <c r="L185" s="40"/>
      <c r="M185" s="40"/>
      <c r="N185" s="40"/>
      <c r="O185" s="40" t="s">
        <v>26</v>
      </c>
      <c r="P185" s="40">
        <v>0</v>
      </c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</row>
    <row r="186" spans="1:42" outlineLevel="2" x14ac:dyDescent="0.25">
      <c r="A186" s="41"/>
      <c r="B186" s="42"/>
      <c r="C186" s="43" t="s">
        <v>294</v>
      </c>
      <c r="D186" s="44"/>
      <c r="E186" s="45">
        <v>42</v>
      </c>
      <c r="F186" s="46"/>
      <c r="G186" s="39"/>
      <c r="H186" s="40"/>
      <c r="I186" s="40"/>
      <c r="J186" s="40"/>
      <c r="K186" s="40"/>
      <c r="L186" s="40"/>
      <c r="M186" s="40"/>
      <c r="N186" s="40"/>
      <c r="O186" s="40" t="s">
        <v>26</v>
      </c>
      <c r="P186" s="40">
        <v>0</v>
      </c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</row>
    <row r="187" spans="1:42" ht="22.5" x14ac:dyDescent="0.25">
      <c r="A187" s="33">
        <v>79</v>
      </c>
      <c r="B187" s="34" t="s">
        <v>295</v>
      </c>
      <c r="C187" s="35" t="s">
        <v>296</v>
      </c>
      <c r="D187" s="36" t="s">
        <v>23</v>
      </c>
      <c r="E187" s="37">
        <v>48</v>
      </c>
      <c r="F187" s="38"/>
      <c r="G187" s="39">
        <f>F187*E187</f>
        <v>0</v>
      </c>
      <c r="H187" s="40"/>
      <c r="I187" s="40"/>
      <c r="J187" s="40"/>
      <c r="K187" s="40"/>
      <c r="L187" s="40"/>
      <c r="M187" s="40"/>
      <c r="N187" s="40"/>
      <c r="O187" s="40" t="s">
        <v>24</v>
      </c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</row>
    <row r="188" spans="1:42" outlineLevel="1" x14ac:dyDescent="0.25">
      <c r="A188" s="41"/>
      <c r="B188" s="42"/>
      <c r="C188" s="43" t="s">
        <v>290</v>
      </c>
      <c r="D188" s="44"/>
      <c r="E188" s="45">
        <v>48</v>
      </c>
      <c r="F188" s="46"/>
      <c r="G188" s="39"/>
      <c r="H188" s="40"/>
      <c r="I188" s="40"/>
      <c r="J188" s="40"/>
      <c r="K188" s="40"/>
      <c r="L188" s="40"/>
      <c r="M188" s="40"/>
      <c r="N188" s="40"/>
      <c r="O188" s="40" t="s">
        <v>26</v>
      </c>
      <c r="P188" s="40">
        <v>0</v>
      </c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</row>
    <row r="189" spans="1:42" x14ac:dyDescent="0.25">
      <c r="A189" s="33">
        <v>80</v>
      </c>
      <c r="B189" s="34" t="s">
        <v>297</v>
      </c>
      <c r="C189" s="35" t="s">
        <v>298</v>
      </c>
      <c r="D189" s="36" t="s">
        <v>164</v>
      </c>
      <c r="E189" s="37">
        <v>18.25</v>
      </c>
      <c r="F189" s="38"/>
      <c r="G189" s="39">
        <f>F189*E189</f>
        <v>0</v>
      </c>
      <c r="H189" s="40"/>
      <c r="I189" s="40"/>
      <c r="J189" s="40"/>
      <c r="K189" s="40"/>
      <c r="L189" s="40"/>
      <c r="M189" s="40"/>
      <c r="N189" s="40"/>
      <c r="O189" s="40" t="s">
        <v>24</v>
      </c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</row>
    <row r="190" spans="1:42" outlineLevel="1" x14ac:dyDescent="0.25">
      <c r="A190" s="41"/>
      <c r="B190" s="42"/>
      <c r="C190" s="43" t="s">
        <v>299</v>
      </c>
      <c r="D190" s="44"/>
      <c r="E190" s="45">
        <v>18.25</v>
      </c>
      <c r="F190" s="46"/>
      <c r="G190" s="39"/>
      <c r="H190" s="40"/>
      <c r="I190" s="40"/>
      <c r="J190" s="40"/>
      <c r="K190" s="40"/>
      <c r="L190" s="40"/>
      <c r="M190" s="40"/>
      <c r="N190" s="40"/>
      <c r="O190" s="40" t="s">
        <v>26</v>
      </c>
      <c r="P190" s="40">
        <v>0</v>
      </c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</row>
    <row r="191" spans="1:42" ht="22.5" x14ac:dyDescent="0.25">
      <c r="A191" s="33">
        <v>81</v>
      </c>
      <c r="B191" s="34" t="s">
        <v>300</v>
      </c>
      <c r="C191" s="35" t="s">
        <v>301</v>
      </c>
      <c r="D191" s="36" t="s">
        <v>23</v>
      </c>
      <c r="E191" s="37">
        <v>37.668799999999997</v>
      </c>
      <c r="F191" s="38"/>
      <c r="G191" s="39">
        <f>F191*E191</f>
        <v>0</v>
      </c>
      <c r="H191" s="40"/>
      <c r="I191" s="40"/>
      <c r="J191" s="40"/>
      <c r="K191" s="40"/>
      <c r="L191" s="40"/>
      <c r="M191" s="40"/>
      <c r="N191" s="40"/>
      <c r="O191" s="40" t="s">
        <v>24</v>
      </c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</row>
    <row r="192" spans="1:42" outlineLevel="1" x14ac:dyDescent="0.25">
      <c r="A192" s="41"/>
      <c r="B192" s="42"/>
      <c r="C192" s="43" t="s">
        <v>302</v>
      </c>
      <c r="D192" s="44"/>
      <c r="E192" s="45">
        <v>37.668799999999997</v>
      </c>
      <c r="F192" s="46"/>
      <c r="G192" s="39"/>
      <c r="H192" s="40"/>
      <c r="I192" s="40"/>
      <c r="J192" s="40"/>
      <c r="K192" s="40"/>
      <c r="L192" s="40"/>
      <c r="M192" s="40"/>
      <c r="N192" s="40"/>
      <c r="O192" s="40" t="s">
        <v>26</v>
      </c>
      <c r="P192" s="40">
        <v>0</v>
      </c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</row>
    <row r="193" spans="1:42" ht="33.75" x14ac:dyDescent="0.25">
      <c r="A193" s="33">
        <v>82</v>
      </c>
      <c r="B193" s="34" t="s">
        <v>303</v>
      </c>
      <c r="C193" s="35" t="s">
        <v>304</v>
      </c>
      <c r="D193" s="36" t="s">
        <v>23</v>
      </c>
      <c r="E193" s="37">
        <v>48</v>
      </c>
      <c r="F193" s="38"/>
      <c r="G193" s="39">
        <f>F193*E193</f>
        <v>0</v>
      </c>
      <c r="H193" s="40"/>
      <c r="I193" s="40"/>
      <c r="J193" s="40"/>
      <c r="K193" s="40"/>
      <c r="L193" s="40"/>
      <c r="M193" s="40"/>
      <c r="N193" s="40"/>
      <c r="O193" s="40" t="s">
        <v>24</v>
      </c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</row>
    <row r="194" spans="1:42" outlineLevel="1" x14ac:dyDescent="0.25">
      <c r="A194" s="41"/>
      <c r="B194" s="42"/>
      <c r="C194" s="43" t="s">
        <v>305</v>
      </c>
      <c r="D194" s="44"/>
      <c r="E194" s="45">
        <v>42</v>
      </c>
      <c r="F194" s="46"/>
      <c r="G194" s="39"/>
      <c r="H194" s="40"/>
      <c r="I194" s="40"/>
      <c r="J194" s="40"/>
      <c r="K194" s="40"/>
      <c r="L194" s="40"/>
      <c r="M194" s="40"/>
      <c r="N194" s="40"/>
      <c r="O194" s="40" t="s">
        <v>26</v>
      </c>
      <c r="P194" s="40">
        <v>0</v>
      </c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</row>
    <row r="195" spans="1:42" outlineLevel="2" x14ac:dyDescent="0.25">
      <c r="A195" s="41"/>
      <c r="B195" s="42"/>
      <c r="C195" s="43" t="s">
        <v>306</v>
      </c>
      <c r="D195" s="44"/>
      <c r="E195" s="45">
        <v>6</v>
      </c>
      <c r="F195" s="46"/>
      <c r="G195" s="39"/>
      <c r="H195" s="40"/>
      <c r="I195" s="40"/>
      <c r="J195" s="40"/>
      <c r="K195" s="40"/>
      <c r="L195" s="40"/>
      <c r="M195" s="40"/>
      <c r="N195" s="40"/>
      <c r="O195" s="40" t="s">
        <v>26</v>
      </c>
      <c r="P195" s="40">
        <v>0</v>
      </c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</row>
    <row r="196" spans="1:42" ht="33.75" x14ac:dyDescent="0.25">
      <c r="A196" s="33">
        <v>83</v>
      </c>
      <c r="B196" s="34" t="s">
        <v>307</v>
      </c>
      <c r="C196" s="35" t="s">
        <v>308</v>
      </c>
      <c r="D196" s="36" t="s">
        <v>275</v>
      </c>
      <c r="E196" s="37">
        <v>48</v>
      </c>
      <c r="F196" s="38"/>
      <c r="G196" s="39">
        <f>F196*E196</f>
        <v>0</v>
      </c>
      <c r="H196" s="40"/>
      <c r="I196" s="40"/>
      <c r="J196" s="40"/>
      <c r="K196" s="40"/>
      <c r="L196" s="40"/>
      <c r="M196" s="40"/>
      <c r="N196" s="40"/>
      <c r="O196" s="40" t="s">
        <v>24</v>
      </c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</row>
    <row r="197" spans="1:42" outlineLevel="1" x14ac:dyDescent="0.25">
      <c r="A197" s="41"/>
      <c r="B197" s="42"/>
      <c r="C197" s="43" t="s">
        <v>309</v>
      </c>
      <c r="D197" s="44"/>
      <c r="E197" s="45">
        <v>48</v>
      </c>
      <c r="F197" s="46"/>
      <c r="G197" s="39"/>
      <c r="H197" s="40"/>
      <c r="I197" s="40"/>
      <c r="J197" s="40"/>
      <c r="K197" s="40"/>
      <c r="L197" s="40"/>
      <c r="M197" s="40"/>
      <c r="N197" s="40"/>
      <c r="O197" s="40" t="s">
        <v>26</v>
      </c>
      <c r="P197" s="40">
        <v>0</v>
      </c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</row>
    <row r="198" spans="1:42" ht="22.5" x14ac:dyDescent="0.25">
      <c r="A198" s="33">
        <v>84</v>
      </c>
      <c r="B198" s="34" t="s">
        <v>310</v>
      </c>
      <c r="C198" s="35" t="s">
        <v>311</v>
      </c>
      <c r="D198" s="36" t="s">
        <v>275</v>
      </c>
      <c r="E198" s="37">
        <v>10</v>
      </c>
      <c r="F198" s="38"/>
      <c r="G198" s="39">
        <f>F198*E198</f>
        <v>0</v>
      </c>
      <c r="H198" s="40"/>
      <c r="I198" s="40"/>
      <c r="J198" s="40"/>
      <c r="K198" s="40"/>
      <c r="L198" s="40"/>
      <c r="M198" s="40"/>
      <c r="N198" s="40"/>
      <c r="O198" s="40" t="s">
        <v>24</v>
      </c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</row>
    <row r="199" spans="1:42" outlineLevel="1" x14ac:dyDescent="0.25">
      <c r="A199" s="41"/>
      <c r="B199" s="42"/>
      <c r="C199" s="43" t="s">
        <v>312</v>
      </c>
      <c r="D199" s="44"/>
      <c r="E199" s="45">
        <v>10</v>
      </c>
      <c r="F199" s="46"/>
      <c r="G199" s="39"/>
      <c r="H199" s="40"/>
      <c r="I199" s="40"/>
      <c r="J199" s="40"/>
      <c r="K199" s="40"/>
      <c r="L199" s="40"/>
      <c r="M199" s="40"/>
      <c r="N199" s="40"/>
      <c r="O199" s="40" t="s">
        <v>26</v>
      </c>
      <c r="P199" s="40">
        <v>0</v>
      </c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</row>
    <row r="200" spans="1:42" x14ac:dyDescent="0.25">
      <c r="A200" s="33">
        <v>85</v>
      </c>
      <c r="B200" s="34" t="s">
        <v>313</v>
      </c>
      <c r="C200" s="35" t="s">
        <v>314</v>
      </c>
      <c r="D200" s="36" t="s">
        <v>275</v>
      </c>
      <c r="E200" s="37">
        <v>55.2</v>
      </c>
      <c r="F200" s="38"/>
      <c r="G200" s="39">
        <f>F200*E200</f>
        <v>0</v>
      </c>
      <c r="H200" s="40"/>
      <c r="I200" s="40"/>
      <c r="J200" s="40"/>
      <c r="K200" s="40"/>
      <c r="L200" s="40"/>
      <c r="M200" s="40"/>
      <c r="N200" s="40"/>
      <c r="O200" s="40" t="s">
        <v>39</v>
      </c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</row>
    <row r="201" spans="1:42" outlineLevel="1" x14ac:dyDescent="0.25">
      <c r="A201" s="41"/>
      <c r="B201" s="42"/>
      <c r="C201" s="43" t="s">
        <v>315</v>
      </c>
      <c r="D201" s="44"/>
      <c r="E201" s="45">
        <v>55.2</v>
      </c>
      <c r="F201" s="46"/>
      <c r="G201" s="39"/>
      <c r="H201" s="40"/>
      <c r="I201" s="40"/>
      <c r="J201" s="40"/>
      <c r="K201" s="40"/>
      <c r="L201" s="40"/>
      <c r="M201" s="40"/>
      <c r="N201" s="40"/>
      <c r="O201" s="40" t="s">
        <v>26</v>
      </c>
      <c r="P201" s="40">
        <v>5</v>
      </c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</row>
    <row r="202" spans="1:42" ht="22.5" x14ac:dyDescent="0.25">
      <c r="A202" s="33">
        <v>86</v>
      </c>
      <c r="B202" s="34" t="s">
        <v>316</v>
      </c>
      <c r="C202" s="35" t="s">
        <v>317</v>
      </c>
      <c r="D202" s="36" t="s">
        <v>23</v>
      </c>
      <c r="E202" s="37">
        <v>48.3</v>
      </c>
      <c r="F202" s="38"/>
      <c r="G202" s="39">
        <f>F202*E202</f>
        <v>0</v>
      </c>
      <c r="H202" s="40"/>
      <c r="I202" s="40"/>
      <c r="J202" s="40"/>
      <c r="K202" s="40"/>
      <c r="L202" s="40"/>
      <c r="M202" s="40"/>
      <c r="N202" s="40"/>
      <c r="O202" s="40" t="s">
        <v>39</v>
      </c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</row>
    <row r="203" spans="1:42" outlineLevel="1" x14ac:dyDescent="0.25">
      <c r="A203" s="41"/>
      <c r="B203" s="42"/>
      <c r="C203" s="43" t="s">
        <v>318</v>
      </c>
      <c r="D203" s="44"/>
      <c r="E203" s="45">
        <v>42</v>
      </c>
      <c r="F203" s="46"/>
      <c r="G203" s="39"/>
      <c r="H203" s="40"/>
      <c r="I203" s="40"/>
      <c r="J203" s="40"/>
      <c r="K203" s="40"/>
      <c r="L203" s="40"/>
      <c r="M203" s="40"/>
      <c r="N203" s="40"/>
      <c r="O203" s="40" t="s">
        <v>26</v>
      </c>
      <c r="P203" s="40">
        <v>0</v>
      </c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outlineLevel="2" x14ac:dyDescent="0.25">
      <c r="A204" s="41"/>
      <c r="B204" s="42"/>
      <c r="C204" s="60" t="s">
        <v>319</v>
      </c>
      <c r="D204" s="61"/>
      <c r="E204" s="62">
        <v>6.3</v>
      </c>
      <c r="F204" s="46"/>
      <c r="G204" s="39"/>
      <c r="H204" s="40"/>
      <c r="I204" s="40"/>
      <c r="J204" s="40"/>
      <c r="K204" s="40"/>
      <c r="L204" s="40"/>
      <c r="M204" s="40"/>
      <c r="N204" s="40"/>
      <c r="O204" s="40" t="s">
        <v>26</v>
      </c>
      <c r="P204" s="40">
        <v>4</v>
      </c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</row>
    <row r="205" spans="1:42" x14ac:dyDescent="0.25">
      <c r="A205" s="33">
        <v>87</v>
      </c>
      <c r="B205" s="34" t="s">
        <v>320</v>
      </c>
      <c r="C205" s="35" t="s">
        <v>321</v>
      </c>
      <c r="D205" s="36" t="s">
        <v>23</v>
      </c>
      <c r="E205" s="37">
        <v>6.9</v>
      </c>
      <c r="F205" s="38"/>
      <c r="G205" s="59">
        <f>F205*E205</f>
        <v>0</v>
      </c>
      <c r="H205" s="40"/>
      <c r="I205" s="40"/>
      <c r="J205" s="40"/>
      <c r="K205" s="40"/>
      <c r="L205" s="40"/>
      <c r="M205" s="40"/>
      <c r="N205" s="40"/>
      <c r="O205" s="40" t="s">
        <v>39</v>
      </c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</row>
    <row r="206" spans="1:42" outlineLevel="1" x14ac:dyDescent="0.25">
      <c r="A206" s="41"/>
      <c r="B206" s="42"/>
      <c r="C206" s="43" t="s">
        <v>322</v>
      </c>
      <c r="D206" s="44"/>
      <c r="E206" s="45">
        <v>6</v>
      </c>
      <c r="F206" s="46"/>
      <c r="G206" s="63"/>
      <c r="H206" s="40"/>
      <c r="I206" s="40"/>
      <c r="J206" s="40"/>
      <c r="K206" s="40"/>
      <c r="L206" s="40"/>
      <c r="M206" s="40"/>
      <c r="N206" s="40"/>
      <c r="O206" s="40" t="s">
        <v>26</v>
      </c>
      <c r="P206" s="40">
        <v>0</v>
      </c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outlineLevel="2" x14ac:dyDescent="0.25">
      <c r="A207" s="41"/>
      <c r="B207" s="42"/>
      <c r="C207" s="60" t="s">
        <v>323</v>
      </c>
      <c r="D207" s="61"/>
      <c r="E207" s="62">
        <v>0.9</v>
      </c>
      <c r="F207" s="46"/>
      <c r="G207" s="64"/>
      <c r="H207" s="40"/>
      <c r="I207" s="40"/>
      <c r="J207" s="40"/>
      <c r="K207" s="40"/>
      <c r="L207" s="40"/>
      <c r="M207" s="40"/>
      <c r="N207" s="40"/>
      <c r="O207" s="40" t="s">
        <v>26</v>
      </c>
      <c r="P207" s="40">
        <v>4</v>
      </c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</row>
    <row r="208" spans="1:42" x14ac:dyDescent="0.25">
      <c r="A208" s="26" t="s">
        <v>17</v>
      </c>
      <c r="B208" s="27" t="s">
        <v>324</v>
      </c>
      <c r="C208" s="28" t="s">
        <v>325</v>
      </c>
      <c r="D208" s="29"/>
      <c r="E208" s="30"/>
      <c r="F208" s="31"/>
      <c r="G208" s="58">
        <f>G209+G211+G213+G216</f>
        <v>0</v>
      </c>
      <c r="O208" t="s">
        <v>20</v>
      </c>
    </row>
    <row r="209" spans="1:42" x14ac:dyDescent="0.25">
      <c r="A209" s="33">
        <v>88</v>
      </c>
      <c r="B209" s="34" t="s">
        <v>326</v>
      </c>
      <c r="C209" s="35" t="s">
        <v>327</v>
      </c>
      <c r="D209" s="36" t="s">
        <v>23</v>
      </c>
      <c r="E209" s="37">
        <v>1.3</v>
      </c>
      <c r="F209" s="38"/>
      <c r="G209" s="39">
        <f>F209*E209</f>
        <v>0</v>
      </c>
      <c r="H209" s="40"/>
      <c r="I209" s="40"/>
      <c r="J209" s="40"/>
      <c r="K209" s="40"/>
      <c r="L209" s="40"/>
      <c r="M209" s="40"/>
      <c r="N209" s="40"/>
      <c r="O209" s="40" t="s">
        <v>24</v>
      </c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</row>
    <row r="210" spans="1:42" outlineLevel="1" x14ac:dyDescent="0.25">
      <c r="A210" s="41"/>
      <c r="B210" s="42"/>
      <c r="C210" s="43" t="s">
        <v>328</v>
      </c>
      <c r="D210" s="44"/>
      <c r="E210" s="45">
        <v>1.3</v>
      </c>
      <c r="F210" s="46"/>
      <c r="G210" s="39"/>
      <c r="H210" s="40"/>
      <c r="I210" s="40"/>
      <c r="J210" s="40"/>
      <c r="K210" s="40"/>
      <c r="L210" s="40"/>
      <c r="M210" s="40"/>
      <c r="N210" s="40"/>
      <c r="O210" s="40" t="s">
        <v>26</v>
      </c>
      <c r="P210" s="40">
        <v>5</v>
      </c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</row>
    <row r="211" spans="1:42" ht="22.5" x14ac:dyDescent="0.25">
      <c r="A211" s="33">
        <v>89</v>
      </c>
      <c r="B211" s="34" t="s">
        <v>329</v>
      </c>
      <c r="C211" s="35" t="s">
        <v>330</v>
      </c>
      <c r="D211" s="36" t="s">
        <v>23</v>
      </c>
      <c r="E211" s="37">
        <v>1.3</v>
      </c>
      <c r="F211" s="38"/>
      <c r="G211" s="39">
        <f>F211*E211</f>
        <v>0</v>
      </c>
      <c r="H211" s="40"/>
      <c r="I211" s="40"/>
      <c r="J211" s="40"/>
      <c r="K211" s="40"/>
      <c r="L211" s="40"/>
      <c r="M211" s="40"/>
      <c r="N211" s="40"/>
      <c r="O211" s="40" t="s">
        <v>24</v>
      </c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</row>
    <row r="212" spans="1:42" outlineLevel="1" x14ac:dyDescent="0.25">
      <c r="A212" s="41"/>
      <c r="B212" s="42"/>
      <c r="C212" s="43" t="s">
        <v>331</v>
      </c>
      <c r="D212" s="44"/>
      <c r="E212" s="45">
        <v>1.3</v>
      </c>
      <c r="F212" s="46"/>
      <c r="G212" s="39"/>
      <c r="H212" s="40"/>
      <c r="I212" s="40"/>
      <c r="J212" s="40"/>
      <c r="K212" s="40"/>
      <c r="L212" s="40"/>
      <c r="M212" s="40"/>
      <c r="N212" s="40"/>
      <c r="O212" s="40" t="s">
        <v>26</v>
      </c>
      <c r="P212" s="40">
        <v>0</v>
      </c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</row>
    <row r="213" spans="1:42" x14ac:dyDescent="0.25">
      <c r="A213" s="33">
        <v>90</v>
      </c>
      <c r="B213" s="34" t="s">
        <v>332</v>
      </c>
      <c r="C213" s="35" t="s">
        <v>333</v>
      </c>
      <c r="D213" s="36" t="s">
        <v>164</v>
      </c>
      <c r="E213" s="37">
        <v>6.1</v>
      </c>
      <c r="F213" s="38"/>
      <c r="G213" s="39">
        <f>F213*E213</f>
        <v>0</v>
      </c>
      <c r="H213" s="40"/>
      <c r="I213" s="40"/>
      <c r="J213" s="40"/>
      <c r="K213" s="40"/>
      <c r="L213" s="40"/>
      <c r="M213" s="40"/>
      <c r="N213" s="40"/>
      <c r="O213" s="40" t="s">
        <v>24</v>
      </c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</row>
    <row r="214" spans="1:42" outlineLevel="1" x14ac:dyDescent="0.25">
      <c r="A214" s="41"/>
      <c r="B214" s="42"/>
      <c r="C214" s="43" t="s">
        <v>334</v>
      </c>
      <c r="D214" s="44"/>
      <c r="E214" s="45">
        <v>3.7</v>
      </c>
      <c r="F214" s="46"/>
      <c r="G214" s="39"/>
      <c r="H214" s="40"/>
      <c r="I214" s="40"/>
      <c r="J214" s="40"/>
      <c r="K214" s="40"/>
      <c r="L214" s="40"/>
      <c r="M214" s="40"/>
      <c r="N214" s="40"/>
      <c r="O214" s="40" t="s">
        <v>26</v>
      </c>
      <c r="P214" s="40">
        <v>0</v>
      </c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</row>
    <row r="215" spans="1:42" outlineLevel="2" x14ac:dyDescent="0.25">
      <c r="A215" s="41"/>
      <c r="B215" s="42"/>
      <c r="C215" s="43" t="s">
        <v>335</v>
      </c>
      <c r="D215" s="44"/>
      <c r="E215" s="45">
        <v>2.4</v>
      </c>
      <c r="F215" s="46"/>
      <c r="G215" s="39"/>
      <c r="H215" s="40"/>
      <c r="I215" s="40"/>
      <c r="J215" s="40"/>
      <c r="K215" s="40"/>
      <c r="L215" s="40"/>
      <c r="M215" s="40"/>
      <c r="N215" s="40"/>
      <c r="O215" s="40" t="s">
        <v>26</v>
      </c>
      <c r="P215" s="40">
        <v>0</v>
      </c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</row>
    <row r="216" spans="1:42" x14ac:dyDescent="0.25">
      <c r="A216" s="33">
        <v>91</v>
      </c>
      <c r="B216" s="34" t="s">
        <v>336</v>
      </c>
      <c r="C216" s="35" t="s">
        <v>337</v>
      </c>
      <c r="D216" s="36" t="s">
        <v>23</v>
      </c>
      <c r="E216" s="37">
        <v>1.95</v>
      </c>
      <c r="F216" s="38"/>
      <c r="G216" s="39">
        <f>F216*E216</f>
        <v>0</v>
      </c>
      <c r="H216" s="40"/>
      <c r="I216" s="40"/>
      <c r="J216" s="40"/>
      <c r="K216" s="40"/>
      <c r="L216" s="40"/>
      <c r="M216" s="40"/>
      <c r="N216" s="40"/>
      <c r="O216" s="40" t="s">
        <v>39</v>
      </c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</row>
    <row r="217" spans="1:42" outlineLevel="1" x14ac:dyDescent="0.25">
      <c r="A217" s="41"/>
      <c r="B217" s="42"/>
      <c r="C217" s="43" t="s">
        <v>338</v>
      </c>
      <c r="D217" s="44"/>
      <c r="E217" s="45">
        <v>1.95</v>
      </c>
      <c r="F217" s="46"/>
      <c r="G217" s="48"/>
      <c r="H217" s="40"/>
      <c r="I217" s="40"/>
      <c r="J217" s="40"/>
      <c r="K217" s="40"/>
      <c r="L217" s="40"/>
      <c r="M217" s="40"/>
      <c r="N217" s="40"/>
      <c r="O217" s="40" t="s">
        <v>26</v>
      </c>
      <c r="P217" s="40">
        <v>5</v>
      </c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</row>
    <row r="218" spans="1:42" x14ac:dyDescent="0.25">
      <c r="A218" s="26" t="s">
        <v>17</v>
      </c>
      <c r="B218" s="27" t="s">
        <v>339</v>
      </c>
      <c r="C218" s="28" t="s">
        <v>340</v>
      </c>
      <c r="D218" s="29"/>
      <c r="E218" s="30"/>
      <c r="F218" s="31"/>
      <c r="G218" s="32">
        <f>G219+G221+G223</f>
        <v>0</v>
      </c>
      <c r="O218" t="s">
        <v>20</v>
      </c>
    </row>
    <row r="219" spans="1:42" x14ac:dyDescent="0.25">
      <c r="A219" s="33">
        <v>92</v>
      </c>
      <c r="B219" s="34" t="s">
        <v>341</v>
      </c>
      <c r="C219" s="35" t="s">
        <v>342</v>
      </c>
      <c r="D219" s="36" t="s">
        <v>23</v>
      </c>
      <c r="E219" s="37">
        <v>3.8792</v>
      </c>
      <c r="F219" s="38"/>
      <c r="G219" s="39">
        <f>F219*E219</f>
        <v>0</v>
      </c>
      <c r="H219" s="40"/>
      <c r="I219" s="40"/>
      <c r="J219" s="40"/>
      <c r="K219" s="40"/>
      <c r="L219" s="40"/>
      <c r="M219" s="40"/>
      <c r="N219" s="40"/>
      <c r="O219" s="40" t="s">
        <v>24</v>
      </c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</row>
    <row r="220" spans="1:42" outlineLevel="1" x14ac:dyDescent="0.25">
      <c r="A220" s="41"/>
      <c r="B220" s="42"/>
      <c r="C220" s="43" t="s">
        <v>343</v>
      </c>
      <c r="D220" s="44"/>
      <c r="E220" s="45">
        <v>3.8792</v>
      </c>
      <c r="F220" s="46"/>
      <c r="G220" s="39"/>
      <c r="H220" s="40"/>
      <c r="I220" s="40"/>
      <c r="J220" s="40"/>
      <c r="K220" s="40"/>
      <c r="L220" s="40"/>
      <c r="M220" s="40"/>
      <c r="N220" s="40"/>
      <c r="O220" s="40" t="s">
        <v>26</v>
      </c>
      <c r="P220" s="40">
        <v>5</v>
      </c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</row>
    <row r="221" spans="1:42" x14ac:dyDescent="0.25">
      <c r="A221" s="33">
        <v>93</v>
      </c>
      <c r="B221" s="34" t="s">
        <v>344</v>
      </c>
      <c r="C221" s="35" t="s">
        <v>345</v>
      </c>
      <c r="D221" s="36" t="s">
        <v>23</v>
      </c>
      <c r="E221" s="37">
        <v>3.8792</v>
      </c>
      <c r="F221" s="38"/>
      <c r="G221" s="39">
        <f>F221*E221</f>
        <v>0</v>
      </c>
      <c r="H221" s="40"/>
      <c r="I221" s="40"/>
      <c r="J221" s="40"/>
      <c r="K221" s="40"/>
      <c r="L221" s="40"/>
      <c r="M221" s="40"/>
      <c r="N221" s="40"/>
      <c r="O221" s="40" t="s">
        <v>24</v>
      </c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</row>
    <row r="222" spans="1:42" ht="22.5" outlineLevel="1" x14ac:dyDescent="0.25">
      <c r="A222" s="41"/>
      <c r="B222" s="42"/>
      <c r="C222" s="43" t="s">
        <v>346</v>
      </c>
      <c r="D222" s="44"/>
      <c r="E222" s="45">
        <v>3.8792</v>
      </c>
      <c r="F222" s="46"/>
      <c r="G222" s="39"/>
      <c r="H222" s="40"/>
      <c r="I222" s="40"/>
      <c r="J222" s="40"/>
      <c r="K222" s="40"/>
      <c r="L222" s="40"/>
      <c r="M222" s="40"/>
      <c r="N222" s="40"/>
      <c r="O222" s="40" t="s">
        <v>26</v>
      </c>
      <c r="P222" s="40">
        <v>0</v>
      </c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</row>
    <row r="223" spans="1:42" x14ac:dyDescent="0.25">
      <c r="A223" s="33">
        <v>94</v>
      </c>
      <c r="B223" s="34" t="s">
        <v>347</v>
      </c>
      <c r="C223" s="35" t="s">
        <v>348</v>
      </c>
      <c r="D223" s="36" t="s">
        <v>23</v>
      </c>
      <c r="E223" s="37">
        <v>3.8792</v>
      </c>
      <c r="F223" s="38"/>
      <c r="G223" s="39">
        <f>F223*E223</f>
        <v>0</v>
      </c>
      <c r="H223" s="40"/>
      <c r="I223" s="40"/>
      <c r="J223" s="40"/>
      <c r="K223" s="40"/>
      <c r="L223" s="40"/>
      <c r="M223" s="40"/>
      <c r="N223" s="40"/>
      <c r="O223" s="40" t="s">
        <v>24</v>
      </c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</row>
    <row r="224" spans="1:42" outlineLevel="1" x14ac:dyDescent="0.25">
      <c r="A224" s="41"/>
      <c r="B224" s="42"/>
      <c r="C224" s="43" t="s">
        <v>343</v>
      </c>
      <c r="D224" s="44"/>
      <c r="E224" s="45">
        <v>3.8792</v>
      </c>
      <c r="F224" s="46"/>
      <c r="G224" s="48"/>
      <c r="H224" s="40"/>
      <c r="I224" s="40"/>
      <c r="J224" s="40"/>
      <c r="K224" s="40"/>
      <c r="L224" s="40"/>
      <c r="M224" s="40"/>
      <c r="N224" s="40"/>
      <c r="O224" s="40" t="s">
        <v>26</v>
      </c>
      <c r="P224" s="40">
        <v>5</v>
      </c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</row>
    <row r="225" spans="1:42" x14ac:dyDescent="0.25">
      <c r="A225" s="26" t="s">
        <v>17</v>
      </c>
      <c r="B225" s="27" t="s">
        <v>349</v>
      </c>
      <c r="C225" s="28" t="s">
        <v>350</v>
      </c>
      <c r="D225" s="29"/>
      <c r="E225" s="30"/>
      <c r="F225" s="31"/>
      <c r="G225" s="32">
        <f>G226+G230+G236+G242+G249+G252+G254+G260</f>
        <v>0</v>
      </c>
      <c r="O225" t="s">
        <v>20</v>
      </c>
    </row>
    <row r="226" spans="1:42" x14ac:dyDescent="0.25">
      <c r="A226" s="33">
        <v>95</v>
      </c>
      <c r="B226" s="34" t="s">
        <v>351</v>
      </c>
      <c r="C226" s="35" t="s">
        <v>352</v>
      </c>
      <c r="D226" s="36" t="s">
        <v>23</v>
      </c>
      <c r="E226" s="37">
        <v>37.543999999999997</v>
      </c>
      <c r="F226" s="38"/>
      <c r="G226" s="39">
        <f>F226*E226</f>
        <v>0</v>
      </c>
      <c r="H226" s="40"/>
      <c r="I226" s="40"/>
      <c r="J226" s="40"/>
      <c r="K226" s="40"/>
      <c r="L226" s="40"/>
      <c r="M226" s="40"/>
      <c r="N226" s="40"/>
      <c r="O226" s="40" t="s">
        <v>24</v>
      </c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ht="22.5" outlineLevel="1" x14ac:dyDescent="0.25">
      <c r="A227" s="41"/>
      <c r="B227" s="42"/>
      <c r="C227" s="43" t="s">
        <v>106</v>
      </c>
      <c r="D227" s="44"/>
      <c r="E227" s="45">
        <v>10.72</v>
      </c>
      <c r="F227" s="46"/>
      <c r="G227" s="39"/>
      <c r="H227" s="40"/>
      <c r="I227" s="40"/>
      <c r="J227" s="40"/>
      <c r="K227" s="40"/>
      <c r="L227" s="40"/>
      <c r="M227" s="40"/>
      <c r="N227" s="40"/>
      <c r="O227" s="40" t="s">
        <v>26</v>
      </c>
      <c r="P227" s="40">
        <v>0</v>
      </c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ht="33.75" outlineLevel="2" x14ac:dyDescent="0.25">
      <c r="A228" s="41"/>
      <c r="B228" s="42"/>
      <c r="C228" s="43" t="s">
        <v>107</v>
      </c>
      <c r="D228" s="44"/>
      <c r="E228" s="45">
        <v>15.96</v>
      </c>
      <c r="F228" s="46"/>
      <c r="G228" s="39"/>
      <c r="H228" s="40"/>
      <c r="I228" s="40"/>
      <c r="J228" s="40"/>
      <c r="K228" s="40"/>
      <c r="L228" s="40"/>
      <c r="M228" s="40"/>
      <c r="N228" s="40"/>
      <c r="O228" s="40" t="s">
        <v>26</v>
      </c>
      <c r="P228" s="40">
        <v>0</v>
      </c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outlineLevel="2" x14ac:dyDescent="0.25">
      <c r="A229" s="41"/>
      <c r="B229" s="42"/>
      <c r="C229" s="43" t="s">
        <v>91</v>
      </c>
      <c r="D229" s="44"/>
      <c r="E229" s="45">
        <v>10.864000000000001</v>
      </c>
      <c r="F229" s="46"/>
      <c r="G229" s="39"/>
      <c r="H229" s="40"/>
      <c r="I229" s="40"/>
      <c r="J229" s="40"/>
      <c r="K229" s="40"/>
      <c r="L229" s="40"/>
      <c r="M229" s="40"/>
      <c r="N229" s="40"/>
      <c r="O229" s="40" t="s">
        <v>26</v>
      </c>
      <c r="P229" s="40">
        <v>0</v>
      </c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x14ac:dyDescent="0.25">
      <c r="A230" s="33">
        <v>96</v>
      </c>
      <c r="B230" s="34" t="s">
        <v>353</v>
      </c>
      <c r="C230" s="35" t="s">
        <v>354</v>
      </c>
      <c r="D230" s="36" t="s">
        <v>23</v>
      </c>
      <c r="E230" s="37">
        <v>45.615000000000002</v>
      </c>
      <c r="F230" s="38"/>
      <c r="G230" s="39">
        <f>F230*E230</f>
        <v>0</v>
      </c>
      <c r="H230" s="40"/>
      <c r="I230" s="40"/>
      <c r="J230" s="40"/>
      <c r="K230" s="40"/>
      <c r="L230" s="40"/>
      <c r="M230" s="40"/>
      <c r="N230" s="40"/>
      <c r="O230" s="40" t="s">
        <v>24</v>
      </c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ht="22.5" outlineLevel="1" x14ac:dyDescent="0.25">
      <c r="A231" s="41"/>
      <c r="B231" s="42"/>
      <c r="C231" s="43" t="s">
        <v>355</v>
      </c>
      <c r="D231" s="44"/>
      <c r="E231" s="45">
        <v>1.62</v>
      </c>
      <c r="F231" s="46"/>
      <c r="G231" s="39"/>
      <c r="H231" s="40"/>
      <c r="I231" s="40"/>
      <c r="J231" s="40"/>
      <c r="K231" s="40"/>
      <c r="L231" s="40"/>
      <c r="M231" s="40"/>
      <c r="N231" s="40"/>
      <c r="O231" s="40" t="s">
        <v>26</v>
      </c>
      <c r="P231" s="40">
        <v>0</v>
      </c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outlineLevel="2" x14ac:dyDescent="0.25">
      <c r="A232" s="41"/>
      <c r="B232" s="42"/>
      <c r="C232" s="43" t="s">
        <v>356</v>
      </c>
      <c r="D232" s="44"/>
      <c r="E232" s="45">
        <v>3.8</v>
      </c>
      <c r="F232" s="46"/>
      <c r="G232" s="39"/>
      <c r="H232" s="40"/>
      <c r="I232" s="40"/>
      <c r="J232" s="40"/>
      <c r="K232" s="40"/>
      <c r="L232" s="40"/>
      <c r="M232" s="40"/>
      <c r="N232" s="40"/>
      <c r="O232" s="40" t="s">
        <v>26</v>
      </c>
      <c r="P232" s="40">
        <v>0</v>
      </c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ht="22.5" outlineLevel="2" x14ac:dyDescent="0.25">
      <c r="A233" s="41"/>
      <c r="B233" s="42"/>
      <c r="C233" s="43" t="s">
        <v>106</v>
      </c>
      <c r="D233" s="44"/>
      <c r="E233" s="45">
        <v>10.72</v>
      </c>
      <c r="F233" s="46"/>
      <c r="G233" s="39"/>
      <c r="H233" s="40"/>
      <c r="I233" s="40"/>
      <c r="J233" s="40"/>
      <c r="K233" s="40"/>
      <c r="L233" s="40"/>
      <c r="M233" s="40"/>
      <c r="N233" s="40"/>
      <c r="O233" s="40" t="s">
        <v>26</v>
      </c>
      <c r="P233" s="40">
        <v>0</v>
      </c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ht="33.75" outlineLevel="2" x14ac:dyDescent="0.25">
      <c r="A234" s="41"/>
      <c r="B234" s="42"/>
      <c r="C234" s="43" t="s">
        <v>107</v>
      </c>
      <c r="D234" s="44"/>
      <c r="E234" s="45">
        <v>15.96</v>
      </c>
      <c r="F234" s="46"/>
      <c r="G234" s="39"/>
      <c r="H234" s="40"/>
      <c r="I234" s="40"/>
      <c r="J234" s="40"/>
      <c r="K234" s="40"/>
      <c r="L234" s="40"/>
      <c r="M234" s="40"/>
      <c r="N234" s="40"/>
      <c r="O234" s="40" t="s">
        <v>26</v>
      </c>
      <c r="P234" s="40">
        <v>0</v>
      </c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outlineLevel="2" x14ac:dyDescent="0.25">
      <c r="A235" s="41"/>
      <c r="B235" s="42"/>
      <c r="C235" s="43" t="s">
        <v>108</v>
      </c>
      <c r="D235" s="44"/>
      <c r="E235" s="45">
        <v>13.515000000000001</v>
      </c>
      <c r="F235" s="46"/>
      <c r="G235" s="39"/>
      <c r="H235" s="40"/>
      <c r="I235" s="40"/>
      <c r="J235" s="40"/>
      <c r="K235" s="40"/>
      <c r="L235" s="40"/>
      <c r="M235" s="40"/>
      <c r="N235" s="40"/>
      <c r="O235" s="40" t="s">
        <v>26</v>
      </c>
      <c r="P235" s="40">
        <v>0</v>
      </c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x14ac:dyDescent="0.25">
      <c r="A236" s="33">
        <v>97</v>
      </c>
      <c r="B236" s="34" t="s">
        <v>357</v>
      </c>
      <c r="C236" s="35" t="s">
        <v>358</v>
      </c>
      <c r="D236" s="36" t="s">
        <v>23</v>
      </c>
      <c r="E236" s="37">
        <v>45.615000000000002</v>
      </c>
      <c r="F236" s="38"/>
      <c r="G236" s="39">
        <f>F236*E236</f>
        <v>0</v>
      </c>
      <c r="H236" s="40"/>
      <c r="I236" s="40"/>
      <c r="J236" s="40"/>
      <c r="K236" s="40"/>
      <c r="L236" s="40"/>
      <c r="M236" s="40"/>
      <c r="N236" s="40"/>
      <c r="O236" s="40" t="s">
        <v>24</v>
      </c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ht="22.5" outlineLevel="1" x14ac:dyDescent="0.25">
      <c r="A237" s="41"/>
      <c r="B237" s="42"/>
      <c r="C237" s="43" t="s">
        <v>355</v>
      </c>
      <c r="D237" s="44"/>
      <c r="E237" s="45">
        <v>1.62</v>
      </c>
      <c r="F237" s="46"/>
      <c r="G237" s="39"/>
      <c r="H237" s="40"/>
      <c r="I237" s="40"/>
      <c r="J237" s="40"/>
      <c r="K237" s="40"/>
      <c r="L237" s="40"/>
      <c r="M237" s="40"/>
      <c r="N237" s="40"/>
      <c r="O237" s="40" t="s">
        <v>26</v>
      </c>
      <c r="P237" s="40">
        <v>0</v>
      </c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outlineLevel="2" x14ac:dyDescent="0.25">
      <c r="A238" s="41"/>
      <c r="B238" s="42"/>
      <c r="C238" s="43" t="s">
        <v>356</v>
      </c>
      <c r="D238" s="44"/>
      <c r="E238" s="45">
        <v>3.8</v>
      </c>
      <c r="F238" s="46"/>
      <c r="G238" s="39"/>
      <c r="H238" s="40"/>
      <c r="I238" s="40"/>
      <c r="J238" s="40"/>
      <c r="K238" s="40"/>
      <c r="L238" s="40"/>
      <c r="M238" s="40"/>
      <c r="N238" s="40"/>
      <c r="O238" s="40" t="s">
        <v>26</v>
      </c>
      <c r="P238" s="40">
        <v>0</v>
      </c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</row>
    <row r="239" spans="1:42" ht="22.5" outlineLevel="2" x14ac:dyDescent="0.25">
      <c r="A239" s="41"/>
      <c r="B239" s="42"/>
      <c r="C239" s="43" t="s">
        <v>106</v>
      </c>
      <c r="D239" s="44"/>
      <c r="E239" s="45">
        <v>10.72</v>
      </c>
      <c r="F239" s="46"/>
      <c r="G239" s="39"/>
      <c r="H239" s="40"/>
      <c r="I239" s="40"/>
      <c r="J239" s="40"/>
      <c r="K239" s="40"/>
      <c r="L239" s="40"/>
      <c r="M239" s="40"/>
      <c r="N239" s="40"/>
      <c r="O239" s="40" t="s">
        <v>26</v>
      </c>
      <c r="P239" s="40">
        <v>0</v>
      </c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</row>
    <row r="240" spans="1:42" ht="33.75" outlineLevel="2" x14ac:dyDescent="0.25">
      <c r="A240" s="41"/>
      <c r="B240" s="42"/>
      <c r="C240" s="43" t="s">
        <v>107</v>
      </c>
      <c r="D240" s="44"/>
      <c r="E240" s="45">
        <v>15.96</v>
      </c>
      <c r="F240" s="46"/>
      <c r="G240" s="39"/>
      <c r="H240" s="40"/>
      <c r="I240" s="40"/>
      <c r="J240" s="40"/>
      <c r="K240" s="40"/>
      <c r="L240" s="40"/>
      <c r="M240" s="40"/>
      <c r="N240" s="40"/>
      <c r="O240" s="40" t="s">
        <v>26</v>
      </c>
      <c r="P240" s="40">
        <v>0</v>
      </c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</row>
    <row r="241" spans="1:42" outlineLevel="2" x14ac:dyDescent="0.25">
      <c r="A241" s="41"/>
      <c r="B241" s="42"/>
      <c r="C241" s="43" t="s">
        <v>108</v>
      </c>
      <c r="D241" s="44"/>
      <c r="E241" s="45">
        <v>13.515000000000001</v>
      </c>
      <c r="F241" s="46"/>
      <c r="G241" s="39"/>
      <c r="H241" s="40"/>
      <c r="I241" s="40"/>
      <c r="J241" s="40"/>
      <c r="K241" s="40"/>
      <c r="L241" s="40"/>
      <c r="M241" s="40"/>
      <c r="N241" s="40"/>
      <c r="O241" s="40" t="s">
        <v>26</v>
      </c>
      <c r="P241" s="40">
        <v>0</v>
      </c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</row>
    <row r="242" spans="1:42" x14ac:dyDescent="0.25">
      <c r="A242" s="33">
        <v>98</v>
      </c>
      <c r="B242" s="34" t="s">
        <v>359</v>
      </c>
      <c r="C242" s="35" t="s">
        <v>360</v>
      </c>
      <c r="D242" s="36" t="s">
        <v>23</v>
      </c>
      <c r="E242" s="37">
        <v>77.739000000000004</v>
      </c>
      <c r="F242" s="38"/>
      <c r="G242" s="39">
        <f>F242*E242</f>
        <v>0</v>
      </c>
      <c r="H242" s="40"/>
      <c r="I242" s="40"/>
      <c r="J242" s="40"/>
      <c r="K242" s="40"/>
      <c r="L242" s="40"/>
      <c r="M242" s="40"/>
      <c r="N242" s="40"/>
      <c r="O242" s="40" t="s">
        <v>24</v>
      </c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</row>
    <row r="243" spans="1:42" ht="22.5" outlineLevel="1" x14ac:dyDescent="0.25">
      <c r="A243" s="41"/>
      <c r="B243" s="42"/>
      <c r="C243" s="43" t="s">
        <v>106</v>
      </c>
      <c r="D243" s="44"/>
      <c r="E243" s="45">
        <v>10.72</v>
      </c>
      <c r="F243" s="46"/>
      <c r="G243" s="39"/>
      <c r="H243" s="40"/>
      <c r="I243" s="40"/>
      <c r="J243" s="40"/>
      <c r="K243" s="40"/>
      <c r="L243" s="40"/>
      <c r="M243" s="40"/>
      <c r="N243" s="40"/>
      <c r="O243" s="40" t="s">
        <v>26</v>
      </c>
      <c r="P243" s="40">
        <v>0</v>
      </c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</row>
    <row r="244" spans="1:42" ht="33.75" outlineLevel="2" x14ac:dyDescent="0.25">
      <c r="A244" s="41"/>
      <c r="B244" s="42"/>
      <c r="C244" s="43" t="s">
        <v>107</v>
      </c>
      <c r="D244" s="44"/>
      <c r="E244" s="45">
        <v>15.96</v>
      </c>
      <c r="F244" s="46"/>
      <c r="G244" s="39"/>
      <c r="H244" s="40"/>
      <c r="I244" s="40"/>
      <c r="J244" s="40"/>
      <c r="K244" s="40"/>
      <c r="L244" s="40"/>
      <c r="M244" s="40"/>
      <c r="N244" s="40"/>
      <c r="O244" s="40" t="s">
        <v>26</v>
      </c>
      <c r="P244" s="40">
        <v>0</v>
      </c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</row>
    <row r="245" spans="1:42" outlineLevel="2" x14ac:dyDescent="0.25">
      <c r="A245" s="41"/>
      <c r="B245" s="42"/>
      <c r="C245" s="43" t="s">
        <v>108</v>
      </c>
      <c r="D245" s="44"/>
      <c r="E245" s="45">
        <v>13.515000000000001</v>
      </c>
      <c r="F245" s="46"/>
      <c r="G245" s="39"/>
      <c r="H245" s="40"/>
      <c r="I245" s="40"/>
      <c r="J245" s="40"/>
      <c r="K245" s="40"/>
      <c r="L245" s="40"/>
      <c r="M245" s="40"/>
      <c r="N245" s="40"/>
      <c r="O245" s="40" t="s">
        <v>26</v>
      </c>
      <c r="P245" s="40">
        <v>0</v>
      </c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</row>
    <row r="246" spans="1:42" ht="22.5" outlineLevel="2" x14ac:dyDescent="0.25">
      <c r="A246" s="41"/>
      <c r="B246" s="42"/>
      <c r="C246" s="43" t="s">
        <v>106</v>
      </c>
      <c r="D246" s="44"/>
      <c r="E246" s="45">
        <v>10.72</v>
      </c>
      <c r="F246" s="46"/>
      <c r="G246" s="39"/>
      <c r="H246" s="40"/>
      <c r="I246" s="40"/>
      <c r="J246" s="40"/>
      <c r="K246" s="40"/>
      <c r="L246" s="40"/>
      <c r="M246" s="40"/>
      <c r="N246" s="40"/>
      <c r="O246" s="40" t="s">
        <v>26</v>
      </c>
      <c r="P246" s="40">
        <v>0</v>
      </c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</row>
    <row r="247" spans="1:42" ht="33.75" outlineLevel="2" x14ac:dyDescent="0.25">
      <c r="A247" s="41"/>
      <c r="B247" s="42"/>
      <c r="C247" s="43" t="s">
        <v>107</v>
      </c>
      <c r="D247" s="44"/>
      <c r="E247" s="45">
        <v>15.96</v>
      </c>
      <c r="F247" s="46"/>
      <c r="G247" s="39"/>
      <c r="H247" s="40"/>
      <c r="I247" s="40"/>
      <c r="J247" s="40"/>
      <c r="K247" s="40"/>
      <c r="L247" s="40"/>
      <c r="M247" s="40"/>
      <c r="N247" s="40"/>
      <c r="O247" s="40" t="s">
        <v>26</v>
      </c>
      <c r="P247" s="40">
        <v>0</v>
      </c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</row>
    <row r="248" spans="1:42" outlineLevel="2" x14ac:dyDescent="0.25">
      <c r="A248" s="41"/>
      <c r="B248" s="42"/>
      <c r="C248" s="43" t="s">
        <v>91</v>
      </c>
      <c r="D248" s="44"/>
      <c r="E248" s="45">
        <v>10.864000000000001</v>
      </c>
      <c r="F248" s="46"/>
      <c r="G248" s="39"/>
      <c r="H248" s="40"/>
      <c r="I248" s="40"/>
      <c r="J248" s="40"/>
      <c r="K248" s="40"/>
      <c r="L248" s="40"/>
      <c r="M248" s="40"/>
      <c r="N248" s="40"/>
      <c r="O248" s="40" t="s">
        <v>26</v>
      </c>
      <c r="P248" s="40">
        <v>0</v>
      </c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</row>
    <row r="249" spans="1:42" x14ac:dyDescent="0.25">
      <c r="A249" s="33">
        <v>99</v>
      </c>
      <c r="B249" s="34" t="s">
        <v>361</v>
      </c>
      <c r="C249" s="35" t="s">
        <v>362</v>
      </c>
      <c r="D249" s="36" t="s">
        <v>23</v>
      </c>
      <c r="E249" s="37">
        <v>5.42</v>
      </c>
      <c r="F249" s="38"/>
      <c r="G249" s="39">
        <f>F249*E249</f>
        <v>0</v>
      </c>
      <c r="H249" s="40"/>
      <c r="I249" s="40"/>
      <c r="J249" s="40"/>
      <c r="K249" s="40"/>
      <c r="L249" s="40"/>
      <c r="M249" s="40"/>
      <c r="N249" s="40"/>
      <c r="O249" s="40" t="s">
        <v>24</v>
      </c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</row>
    <row r="250" spans="1:42" ht="22.5" outlineLevel="1" x14ac:dyDescent="0.25">
      <c r="A250" s="41"/>
      <c r="B250" s="42"/>
      <c r="C250" s="43" t="s">
        <v>355</v>
      </c>
      <c r="D250" s="44"/>
      <c r="E250" s="45">
        <v>1.62</v>
      </c>
      <c r="F250" s="46"/>
      <c r="G250" s="39"/>
      <c r="H250" s="40"/>
      <c r="I250" s="40"/>
      <c r="J250" s="40"/>
      <c r="K250" s="40"/>
      <c r="L250" s="40"/>
      <c r="M250" s="40"/>
      <c r="N250" s="40"/>
      <c r="O250" s="40" t="s">
        <v>26</v>
      </c>
      <c r="P250" s="40">
        <v>0</v>
      </c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</row>
    <row r="251" spans="1:42" outlineLevel="2" x14ac:dyDescent="0.25">
      <c r="A251" s="41"/>
      <c r="B251" s="42"/>
      <c r="C251" s="43" t="s">
        <v>356</v>
      </c>
      <c r="D251" s="44"/>
      <c r="E251" s="45">
        <v>3.8</v>
      </c>
      <c r="F251" s="46"/>
      <c r="G251" s="39"/>
      <c r="H251" s="40"/>
      <c r="I251" s="40"/>
      <c r="J251" s="40"/>
      <c r="K251" s="40"/>
      <c r="L251" s="40"/>
      <c r="M251" s="40"/>
      <c r="N251" s="40"/>
      <c r="O251" s="40" t="s">
        <v>26</v>
      </c>
      <c r="P251" s="40">
        <v>0</v>
      </c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</row>
    <row r="252" spans="1:42" ht="22.5" x14ac:dyDescent="0.25">
      <c r="A252" s="33">
        <v>100</v>
      </c>
      <c r="B252" s="34" t="s">
        <v>363</v>
      </c>
      <c r="C252" s="35" t="s">
        <v>364</v>
      </c>
      <c r="D252" s="36" t="s">
        <v>23</v>
      </c>
      <c r="E252" s="37">
        <v>11.2</v>
      </c>
      <c r="F252" s="38"/>
      <c r="G252" s="39">
        <f>F252*E252</f>
        <v>0</v>
      </c>
      <c r="H252" s="40"/>
      <c r="I252" s="40"/>
      <c r="J252" s="40"/>
      <c r="K252" s="40"/>
      <c r="L252" s="40"/>
      <c r="M252" s="40"/>
      <c r="N252" s="40"/>
      <c r="O252" s="40" t="s">
        <v>24</v>
      </c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</row>
    <row r="253" spans="1:42" outlineLevel="1" x14ac:dyDescent="0.25">
      <c r="A253" s="41"/>
      <c r="B253" s="42"/>
      <c r="C253" s="43" t="s">
        <v>365</v>
      </c>
      <c r="D253" s="44"/>
      <c r="E253" s="45">
        <v>11.2</v>
      </c>
      <c r="F253" s="46"/>
      <c r="G253" s="39"/>
      <c r="H253" s="40"/>
      <c r="I253" s="40"/>
      <c r="J253" s="40"/>
      <c r="K253" s="40"/>
      <c r="L253" s="40"/>
      <c r="M253" s="40"/>
      <c r="N253" s="40"/>
      <c r="O253" s="40" t="s">
        <v>26</v>
      </c>
      <c r="P253" s="40">
        <v>0</v>
      </c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</row>
    <row r="254" spans="1:42" ht="22.5" x14ac:dyDescent="0.25">
      <c r="A254" s="33">
        <v>101</v>
      </c>
      <c r="B254" s="34" t="s">
        <v>366</v>
      </c>
      <c r="C254" s="35" t="s">
        <v>367</v>
      </c>
      <c r="D254" s="36" t="s">
        <v>23</v>
      </c>
      <c r="E254" s="37">
        <v>84.05</v>
      </c>
      <c r="F254" s="38"/>
      <c r="G254" s="39">
        <f>F254*E254</f>
        <v>0</v>
      </c>
      <c r="H254" s="40"/>
      <c r="I254" s="40"/>
      <c r="J254" s="40"/>
      <c r="K254" s="40"/>
      <c r="L254" s="40"/>
      <c r="M254" s="40"/>
      <c r="N254" s="40"/>
      <c r="O254" s="40" t="s">
        <v>24</v>
      </c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</row>
    <row r="255" spans="1:42" outlineLevel="1" x14ac:dyDescent="0.25">
      <c r="A255" s="41"/>
      <c r="B255" s="42"/>
      <c r="C255" s="43" t="s">
        <v>368</v>
      </c>
      <c r="D255" s="44"/>
      <c r="E255" s="45">
        <v>56</v>
      </c>
      <c r="F255" s="46"/>
      <c r="G255" s="39"/>
      <c r="H255" s="40"/>
      <c r="I255" s="40"/>
      <c r="J255" s="40"/>
      <c r="K255" s="40"/>
      <c r="L255" s="40"/>
      <c r="M255" s="40"/>
      <c r="N255" s="40"/>
      <c r="O255" s="40" t="s">
        <v>26</v>
      </c>
      <c r="P255" s="40">
        <v>0</v>
      </c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</row>
    <row r="256" spans="1:42" outlineLevel="2" x14ac:dyDescent="0.25">
      <c r="A256" s="41"/>
      <c r="B256" s="42"/>
      <c r="C256" s="43" t="s">
        <v>369</v>
      </c>
      <c r="D256" s="44"/>
      <c r="E256" s="45">
        <v>1.9</v>
      </c>
      <c r="F256" s="46"/>
      <c r="G256" s="39"/>
      <c r="H256" s="40"/>
      <c r="I256" s="40"/>
      <c r="J256" s="40"/>
      <c r="K256" s="40"/>
      <c r="L256" s="40"/>
      <c r="M256" s="40"/>
      <c r="N256" s="40"/>
      <c r="O256" s="40" t="s">
        <v>26</v>
      </c>
      <c r="P256" s="40">
        <v>0</v>
      </c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</row>
    <row r="257" spans="1:42" outlineLevel="2" x14ac:dyDescent="0.25">
      <c r="A257" s="41"/>
      <c r="B257" s="42"/>
      <c r="C257" s="43" t="s">
        <v>370</v>
      </c>
      <c r="D257" s="44"/>
      <c r="E257" s="45">
        <v>6.9</v>
      </c>
      <c r="F257" s="46"/>
      <c r="G257" s="39"/>
      <c r="H257" s="40"/>
      <c r="I257" s="40"/>
      <c r="J257" s="40"/>
      <c r="K257" s="40"/>
      <c r="L257" s="40"/>
      <c r="M257" s="40"/>
      <c r="N257" s="40"/>
      <c r="O257" s="40" t="s">
        <v>26</v>
      </c>
      <c r="P257" s="40">
        <v>0</v>
      </c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</row>
    <row r="258" spans="1:42" ht="22.5" outlineLevel="2" x14ac:dyDescent="0.25">
      <c r="A258" s="41"/>
      <c r="B258" s="42"/>
      <c r="C258" s="43" t="s">
        <v>371</v>
      </c>
      <c r="D258" s="44"/>
      <c r="E258" s="45">
        <v>8.1999999999999993</v>
      </c>
      <c r="F258" s="46"/>
      <c r="G258" s="39"/>
      <c r="H258" s="40"/>
      <c r="I258" s="40"/>
      <c r="J258" s="40"/>
      <c r="K258" s="40"/>
      <c r="L258" s="40"/>
      <c r="M258" s="40"/>
      <c r="N258" s="40"/>
      <c r="O258" s="40" t="s">
        <v>26</v>
      </c>
      <c r="P258" s="40">
        <v>0</v>
      </c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</row>
    <row r="259" spans="1:42" outlineLevel="2" x14ac:dyDescent="0.25">
      <c r="A259" s="41"/>
      <c r="B259" s="42"/>
      <c r="C259" s="43" t="s">
        <v>372</v>
      </c>
      <c r="D259" s="44"/>
      <c r="E259" s="45">
        <v>11.05</v>
      </c>
      <c r="F259" s="46"/>
      <c r="G259" s="39"/>
      <c r="H259" s="40"/>
      <c r="I259" s="40"/>
      <c r="J259" s="40"/>
      <c r="K259" s="40"/>
      <c r="L259" s="40"/>
      <c r="M259" s="40"/>
      <c r="N259" s="40"/>
      <c r="O259" s="40" t="s">
        <v>26</v>
      </c>
      <c r="P259" s="40">
        <v>0</v>
      </c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</row>
    <row r="260" spans="1:42" x14ac:dyDescent="0.25">
      <c r="A260" s="33">
        <v>102</v>
      </c>
      <c r="B260" s="34" t="s">
        <v>373</v>
      </c>
      <c r="C260" s="35" t="s">
        <v>374</v>
      </c>
      <c r="D260" s="36" t="s">
        <v>275</v>
      </c>
      <c r="E260" s="37">
        <v>45.615000000000002</v>
      </c>
      <c r="F260" s="38"/>
      <c r="G260" s="39">
        <f>F260*E260</f>
        <v>0</v>
      </c>
      <c r="H260" s="40"/>
      <c r="I260" s="40"/>
      <c r="J260" s="40"/>
      <c r="K260" s="40"/>
      <c r="L260" s="40"/>
      <c r="M260" s="40"/>
      <c r="N260" s="40"/>
      <c r="O260" s="40" t="s">
        <v>24</v>
      </c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</row>
    <row r="261" spans="1:42" outlineLevel="1" x14ac:dyDescent="0.25">
      <c r="A261" s="41"/>
      <c r="B261" s="42"/>
      <c r="C261" s="43" t="s">
        <v>375</v>
      </c>
      <c r="D261" s="44"/>
      <c r="E261" s="45">
        <v>45.615000000000002</v>
      </c>
      <c r="F261" s="46"/>
      <c r="G261" s="48"/>
      <c r="H261" s="40"/>
      <c r="I261" s="40"/>
      <c r="J261" s="40"/>
      <c r="K261" s="40"/>
      <c r="L261" s="40"/>
      <c r="M261" s="40"/>
      <c r="N261" s="40"/>
      <c r="O261" s="40" t="s">
        <v>26</v>
      </c>
      <c r="P261" s="40">
        <v>5</v>
      </c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</row>
    <row r="262" spans="1:42" x14ac:dyDescent="0.25">
      <c r="A262" s="26" t="s">
        <v>17</v>
      </c>
      <c r="B262" s="27" t="s">
        <v>376</v>
      </c>
      <c r="C262" s="28" t="s">
        <v>377</v>
      </c>
      <c r="D262" s="29"/>
      <c r="E262" s="30"/>
      <c r="F262" s="31"/>
      <c r="G262" s="32">
        <f>G263+G265</f>
        <v>0</v>
      </c>
      <c r="O262" t="s">
        <v>20</v>
      </c>
    </row>
    <row r="263" spans="1:42" x14ac:dyDescent="0.25">
      <c r="A263" s="33">
        <v>103</v>
      </c>
      <c r="B263" s="34" t="s">
        <v>378</v>
      </c>
      <c r="C263" s="35" t="s">
        <v>379</v>
      </c>
      <c r="D263" s="36" t="s">
        <v>23</v>
      </c>
      <c r="E263" s="37">
        <v>1</v>
      </c>
      <c r="F263" s="38"/>
      <c r="G263" s="39">
        <f>F263*E263</f>
        <v>0</v>
      </c>
      <c r="H263" s="40"/>
      <c r="I263" s="40"/>
      <c r="J263" s="40"/>
      <c r="K263" s="40"/>
      <c r="L263" s="40"/>
      <c r="M263" s="40"/>
      <c r="N263" s="40"/>
      <c r="O263" s="40" t="s">
        <v>24</v>
      </c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</row>
    <row r="264" spans="1:42" outlineLevel="1" x14ac:dyDescent="0.25">
      <c r="A264" s="41"/>
      <c r="B264" s="42"/>
      <c r="C264" s="43" t="s">
        <v>380</v>
      </c>
      <c r="D264" s="44"/>
      <c r="E264" s="45">
        <v>1</v>
      </c>
      <c r="F264" s="46"/>
      <c r="G264" s="39"/>
      <c r="H264" s="40"/>
      <c r="I264" s="40"/>
      <c r="J264" s="40"/>
      <c r="K264" s="40"/>
      <c r="L264" s="40"/>
      <c r="M264" s="40"/>
      <c r="N264" s="40"/>
      <c r="O264" s="40" t="s">
        <v>26</v>
      </c>
      <c r="P264" s="40">
        <v>5</v>
      </c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</row>
    <row r="265" spans="1:42" x14ac:dyDescent="0.25">
      <c r="A265" s="33">
        <v>104</v>
      </c>
      <c r="B265" s="34" t="s">
        <v>381</v>
      </c>
      <c r="C265" s="35" t="s">
        <v>382</v>
      </c>
      <c r="D265" s="36" t="s">
        <v>218</v>
      </c>
      <c r="E265" s="37">
        <v>1</v>
      </c>
      <c r="F265" s="38"/>
      <c r="G265" s="39">
        <f>F265*E265</f>
        <v>0</v>
      </c>
      <c r="H265" s="40"/>
      <c r="I265" s="40"/>
      <c r="J265" s="40"/>
      <c r="K265" s="40"/>
      <c r="L265" s="40"/>
      <c r="M265" s="40"/>
      <c r="N265" s="40"/>
      <c r="O265" s="40" t="s">
        <v>39</v>
      </c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</row>
    <row r="266" spans="1:42" outlineLevel="1" x14ac:dyDescent="0.25">
      <c r="A266" s="41"/>
      <c r="B266" s="42"/>
      <c r="C266" s="43" t="s">
        <v>159</v>
      </c>
      <c r="D266" s="44"/>
      <c r="E266" s="45">
        <v>1</v>
      </c>
      <c r="F266" s="46"/>
      <c r="G266" s="48"/>
      <c r="H266" s="40"/>
      <c r="I266" s="40"/>
      <c r="J266" s="40"/>
      <c r="K266" s="40"/>
      <c r="L266" s="40"/>
      <c r="M266" s="40"/>
      <c r="N266" s="40"/>
      <c r="O266" s="40" t="s">
        <v>26</v>
      </c>
      <c r="P266" s="40">
        <v>0</v>
      </c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</row>
    <row r="267" spans="1:42" x14ac:dyDescent="0.25">
      <c r="A267" s="26" t="s">
        <v>17</v>
      </c>
      <c r="B267" s="27" t="s">
        <v>383</v>
      </c>
      <c r="C267" s="28" t="s">
        <v>384</v>
      </c>
      <c r="D267" s="29"/>
      <c r="E267" s="30"/>
      <c r="F267" s="31"/>
      <c r="G267" s="32">
        <f>SUM(G268:G299)</f>
        <v>0</v>
      </c>
      <c r="O267" t="s">
        <v>20</v>
      </c>
    </row>
    <row r="268" spans="1:42" x14ac:dyDescent="0.25">
      <c r="A268" s="33">
        <v>105</v>
      </c>
      <c r="B268" s="34" t="s">
        <v>385</v>
      </c>
      <c r="C268" s="35" t="s">
        <v>386</v>
      </c>
      <c r="D268" s="36" t="s">
        <v>29</v>
      </c>
      <c r="E268" s="37">
        <v>6</v>
      </c>
      <c r="F268" s="38"/>
      <c r="G268" s="39">
        <f>F268*E268</f>
        <v>0</v>
      </c>
      <c r="H268" s="40"/>
      <c r="I268" s="40"/>
      <c r="J268" s="40"/>
      <c r="K268" s="40"/>
      <c r="L268" s="40"/>
      <c r="M268" s="40"/>
      <c r="N268" s="40"/>
      <c r="O268" s="40" t="s">
        <v>24</v>
      </c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</row>
    <row r="269" spans="1:42" outlineLevel="1" x14ac:dyDescent="0.25">
      <c r="A269" s="41"/>
      <c r="B269" s="42"/>
      <c r="C269" s="43" t="s">
        <v>387</v>
      </c>
      <c r="D269" s="44"/>
      <c r="E269" s="45">
        <v>6</v>
      </c>
      <c r="F269" s="46"/>
      <c r="G269" s="39"/>
      <c r="H269" s="40"/>
      <c r="I269" s="40"/>
      <c r="J269" s="40"/>
      <c r="K269" s="40"/>
      <c r="L269" s="40"/>
      <c r="M269" s="40"/>
      <c r="N269" s="40"/>
      <c r="O269" s="40" t="s">
        <v>26</v>
      </c>
      <c r="P269" s="40">
        <v>0</v>
      </c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</row>
    <row r="270" spans="1:42" x14ac:dyDescent="0.25">
      <c r="A270" s="49">
        <v>106</v>
      </c>
      <c r="B270" s="50" t="s">
        <v>388</v>
      </c>
      <c r="C270" s="51" t="s">
        <v>389</v>
      </c>
      <c r="D270" s="52" t="s">
        <v>390</v>
      </c>
      <c r="E270" s="53">
        <v>16</v>
      </c>
      <c r="F270" s="54"/>
      <c r="G270" s="39">
        <f>F270*E270</f>
        <v>0</v>
      </c>
      <c r="H270" s="40"/>
      <c r="I270" s="40"/>
      <c r="J270" s="40"/>
      <c r="K270" s="40"/>
      <c r="L270" s="40"/>
      <c r="M270" s="40"/>
      <c r="N270" s="40"/>
      <c r="O270" s="40" t="s">
        <v>24</v>
      </c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</row>
    <row r="271" spans="1:42" x14ac:dyDescent="0.25">
      <c r="A271" s="49">
        <v>107</v>
      </c>
      <c r="B271" s="50" t="s">
        <v>391</v>
      </c>
      <c r="C271" s="51" t="s">
        <v>392</v>
      </c>
      <c r="D271" s="52" t="s">
        <v>60</v>
      </c>
      <c r="E271" s="53">
        <v>155</v>
      </c>
      <c r="F271" s="54"/>
      <c r="G271" s="39">
        <f>F271*E271</f>
        <v>0</v>
      </c>
      <c r="H271" s="40"/>
      <c r="I271" s="40"/>
      <c r="J271" s="40"/>
      <c r="K271" s="40"/>
      <c r="L271" s="40"/>
      <c r="M271" s="40"/>
      <c r="N271" s="40"/>
      <c r="O271" s="40" t="s">
        <v>24</v>
      </c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</row>
    <row r="272" spans="1:42" x14ac:dyDescent="0.25">
      <c r="A272" s="49">
        <v>108</v>
      </c>
      <c r="B272" s="50" t="s">
        <v>393</v>
      </c>
      <c r="C272" s="51" t="s">
        <v>394</v>
      </c>
      <c r="D272" s="52" t="s">
        <v>60</v>
      </c>
      <c r="E272" s="53">
        <v>224</v>
      </c>
      <c r="F272" s="54"/>
      <c r="G272" s="39">
        <f>F272*E272</f>
        <v>0</v>
      </c>
      <c r="H272" s="40"/>
      <c r="I272" s="40"/>
      <c r="J272" s="40"/>
      <c r="K272" s="40"/>
      <c r="L272" s="40"/>
      <c r="M272" s="40"/>
      <c r="N272" s="40"/>
      <c r="O272" s="40" t="s">
        <v>24</v>
      </c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</row>
    <row r="273" spans="1:42" x14ac:dyDescent="0.25">
      <c r="A273" s="49">
        <v>109</v>
      </c>
      <c r="B273" s="50" t="s">
        <v>395</v>
      </c>
      <c r="C273" s="51" t="s">
        <v>396</v>
      </c>
      <c r="D273" s="52" t="s">
        <v>60</v>
      </c>
      <c r="E273" s="53">
        <v>100</v>
      </c>
      <c r="F273" s="54"/>
      <c r="G273" s="39">
        <f>F273*E273</f>
        <v>0</v>
      </c>
      <c r="H273" s="40"/>
      <c r="I273" s="40"/>
      <c r="J273" s="40"/>
      <c r="K273" s="40"/>
      <c r="L273" s="40"/>
      <c r="M273" s="40"/>
      <c r="N273" s="40"/>
      <c r="O273" s="40" t="s">
        <v>24</v>
      </c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</row>
    <row r="274" spans="1:42" x14ac:dyDescent="0.25">
      <c r="A274" s="49">
        <v>110</v>
      </c>
      <c r="B274" s="50" t="s">
        <v>397</v>
      </c>
      <c r="C274" s="51" t="s">
        <v>398</v>
      </c>
      <c r="D274" s="52" t="s">
        <v>60</v>
      </c>
      <c r="E274" s="53">
        <v>24</v>
      </c>
      <c r="F274" s="54"/>
      <c r="G274" s="39">
        <f>F274*E274</f>
        <v>0</v>
      </c>
      <c r="H274" s="40"/>
      <c r="I274" s="40"/>
      <c r="J274" s="40"/>
      <c r="K274" s="40"/>
      <c r="L274" s="40"/>
      <c r="M274" s="40"/>
      <c r="N274" s="40"/>
      <c r="O274" s="40" t="s">
        <v>24</v>
      </c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</row>
    <row r="275" spans="1:42" x14ac:dyDescent="0.25">
      <c r="A275" s="49">
        <v>111</v>
      </c>
      <c r="B275" s="50" t="s">
        <v>399</v>
      </c>
      <c r="C275" s="51" t="s">
        <v>400</v>
      </c>
      <c r="D275" s="52" t="s">
        <v>218</v>
      </c>
      <c r="E275" s="53">
        <v>6</v>
      </c>
      <c r="F275" s="54"/>
      <c r="G275" s="39">
        <f>F275*E275</f>
        <v>0</v>
      </c>
      <c r="H275" s="40"/>
      <c r="I275" s="40"/>
      <c r="J275" s="40"/>
      <c r="K275" s="40"/>
      <c r="L275" s="40"/>
      <c r="M275" s="40"/>
      <c r="N275" s="40"/>
      <c r="O275" s="40" t="s">
        <v>24</v>
      </c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</row>
    <row r="276" spans="1:42" x14ac:dyDescent="0.25">
      <c r="A276" s="49">
        <v>112</v>
      </c>
      <c r="B276" s="50" t="s">
        <v>401</v>
      </c>
      <c r="C276" s="51" t="s">
        <v>402</v>
      </c>
      <c r="D276" s="52" t="s">
        <v>218</v>
      </c>
      <c r="E276" s="53">
        <v>10</v>
      </c>
      <c r="F276" s="54"/>
      <c r="G276" s="39">
        <f>F276*E276</f>
        <v>0</v>
      </c>
      <c r="H276" s="40"/>
      <c r="I276" s="40"/>
      <c r="J276" s="40"/>
      <c r="K276" s="40"/>
      <c r="L276" s="40"/>
      <c r="M276" s="40"/>
      <c r="N276" s="40"/>
      <c r="O276" s="40" t="s">
        <v>24</v>
      </c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</row>
    <row r="277" spans="1:42" x14ac:dyDescent="0.25">
      <c r="A277" s="49">
        <v>113</v>
      </c>
      <c r="B277" s="50" t="s">
        <v>403</v>
      </c>
      <c r="C277" s="51" t="s">
        <v>404</v>
      </c>
      <c r="D277" s="52" t="s">
        <v>218</v>
      </c>
      <c r="E277" s="53">
        <v>7</v>
      </c>
      <c r="F277" s="54"/>
      <c r="G277" s="39">
        <f>F277*E277</f>
        <v>0</v>
      </c>
      <c r="H277" s="40"/>
      <c r="I277" s="40"/>
      <c r="J277" s="40"/>
      <c r="K277" s="40"/>
      <c r="L277" s="40"/>
      <c r="M277" s="40"/>
      <c r="N277" s="40"/>
      <c r="O277" s="40" t="s">
        <v>24</v>
      </c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</row>
    <row r="278" spans="1:42" x14ac:dyDescent="0.25">
      <c r="A278" s="49">
        <v>114</v>
      </c>
      <c r="B278" s="50" t="s">
        <v>405</v>
      </c>
      <c r="C278" s="51" t="s">
        <v>406</v>
      </c>
      <c r="D278" s="52" t="s">
        <v>60</v>
      </c>
      <c r="E278" s="53">
        <v>42</v>
      </c>
      <c r="F278" s="54"/>
      <c r="G278" s="39">
        <f>F278*E278</f>
        <v>0</v>
      </c>
      <c r="H278" s="40"/>
      <c r="I278" s="40"/>
      <c r="J278" s="40"/>
      <c r="K278" s="40"/>
      <c r="L278" s="40"/>
      <c r="M278" s="40"/>
      <c r="N278" s="40"/>
      <c r="O278" s="40" t="s">
        <v>24</v>
      </c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</row>
    <row r="279" spans="1:42" x14ac:dyDescent="0.25">
      <c r="A279" s="49">
        <v>115</v>
      </c>
      <c r="B279" s="50" t="s">
        <v>407</v>
      </c>
      <c r="C279" s="51" t="s">
        <v>408</v>
      </c>
      <c r="D279" s="52" t="s">
        <v>218</v>
      </c>
      <c r="E279" s="53">
        <v>1</v>
      </c>
      <c r="F279" s="54"/>
      <c r="G279" s="39">
        <f>F279*E279</f>
        <v>0</v>
      </c>
      <c r="H279" s="40"/>
      <c r="I279" s="40"/>
      <c r="J279" s="40"/>
      <c r="K279" s="40"/>
      <c r="L279" s="40"/>
      <c r="M279" s="40"/>
      <c r="N279" s="40"/>
      <c r="O279" s="40" t="s">
        <v>24</v>
      </c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</row>
    <row r="280" spans="1:42" x14ac:dyDescent="0.25">
      <c r="A280" s="49">
        <v>116</v>
      </c>
      <c r="B280" s="50" t="s">
        <v>409</v>
      </c>
      <c r="C280" s="51" t="s">
        <v>410</v>
      </c>
      <c r="D280" s="52" t="s">
        <v>218</v>
      </c>
      <c r="E280" s="53">
        <v>4</v>
      </c>
      <c r="F280" s="54"/>
      <c r="G280" s="39">
        <f>F280*E280</f>
        <v>0</v>
      </c>
      <c r="H280" s="40"/>
      <c r="I280" s="40"/>
      <c r="J280" s="40"/>
      <c r="K280" s="40"/>
      <c r="L280" s="40"/>
      <c r="M280" s="40"/>
      <c r="N280" s="40"/>
      <c r="O280" s="40" t="s">
        <v>24</v>
      </c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</row>
    <row r="281" spans="1:42" x14ac:dyDescent="0.25">
      <c r="A281" s="49">
        <v>117</v>
      </c>
      <c r="B281" s="50" t="s">
        <v>411</v>
      </c>
      <c r="C281" s="51" t="s">
        <v>412</v>
      </c>
      <c r="D281" s="52" t="s">
        <v>60</v>
      </c>
      <c r="E281" s="53">
        <v>8</v>
      </c>
      <c r="F281" s="54"/>
      <c r="G281" s="39">
        <f>F281*E281</f>
        <v>0</v>
      </c>
      <c r="H281" s="40"/>
      <c r="I281" s="40"/>
      <c r="J281" s="40"/>
      <c r="K281" s="40"/>
      <c r="L281" s="40"/>
      <c r="M281" s="40"/>
      <c r="N281" s="40"/>
      <c r="O281" s="40" t="s">
        <v>24</v>
      </c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</row>
    <row r="282" spans="1:42" x14ac:dyDescent="0.25">
      <c r="A282" s="49">
        <v>118</v>
      </c>
      <c r="B282" s="50" t="s">
        <v>413</v>
      </c>
      <c r="C282" s="51" t="s">
        <v>414</v>
      </c>
      <c r="D282" s="52" t="s">
        <v>218</v>
      </c>
      <c r="E282" s="53">
        <v>5</v>
      </c>
      <c r="F282" s="54"/>
      <c r="G282" s="39">
        <f>F282*E282</f>
        <v>0</v>
      </c>
      <c r="H282" s="40"/>
      <c r="I282" s="40"/>
      <c r="J282" s="40"/>
      <c r="K282" s="40"/>
      <c r="L282" s="40"/>
      <c r="M282" s="40"/>
      <c r="N282" s="40"/>
      <c r="O282" s="40" t="s">
        <v>24</v>
      </c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</row>
    <row r="283" spans="1:42" x14ac:dyDescent="0.25">
      <c r="A283" s="49">
        <v>119</v>
      </c>
      <c r="B283" s="50" t="s">
        <v>415</v>
      </c>
      <c r="C283" s="51" t="s">
        <v>416</v>
      </c>
      <c r="D283" s="52" t="s">
        <v>218</v>
      </c>
      <c r="E283" s="53">
        <v>10</v>
      </c>
      <c r="F283" s="54"/>
      <c r="G283" s="39">
        <f>F283*E283</f>
        <v>0</v>
      </c>
      <c r="H283" s="40"/>
      <c r="I283" s="40"/>
      <c r="J283" s="40"/>
      <c r="K283" s="40"/>
      <c r="L283" s="40"/>
      <c r="M283" s="40"/>
      <c r="N283" s="40"/>
      <c r="O283" s="40" t="s">
        <v>24</v>
      </c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</row>
    <row r="284" spans="1:42" x14ac:dyDescent="0.25">
      <c r="A284" s="49">
        <v>120</v>
      </c>
      <c r="B284" s="50" t="s">
        <v>417</v>
      </c>
      <c r="C284" s="51" t="s">
        <v>418</v>
      </c>
      <c r="D284" s="52" t="s">
        <v>218</v>
      </c>
      <c r="E284" s="53">
        <v>4</v>
      </c>
      <c r="F284" s="54"/>
      <c r="G284" s="39">
        <f>F284*E284</f>
        <v>0</v>
      </c>
      <c r="H284" s="40"/>
      <c r="I284" s="40"/>
      <c r="J284" s="40"/>
      <c r="K284" s="40"/>
      <c r="L284" s="40"/>
      <c r="M284" s="40"/>
      <c r="N284" s="40"/>
      <c r="O284" s="40" t="s">
        <v>24</v>
      </c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</row>
    <row r="285" spans="1:42" x14ac:dyDescent="0.25">
      <c r="A285" s="49">
        <v>121</v>
      </c>
      <c r="B285" s="50" t="s">
        <v>419</v>
      </c>
      <c r="C285" s="51" t="s">
        <v>420</v>
      </c>
      <c r="D285" s="52" t="s">
        <v>218</v>
      </c>
      <c r="E285" s="53">
        <v>2</v>
      </c>
      <c r="F285" s="54"/>
      <c r="G285" s="39">
        <f>F285*E285</f>
        <v>0</v>
      </c>
      <c r="H285" s="40"/>
      <c r="I285" s="40"/>
      <c r="J285" s="40"/>
      <c r="K285" s="40"/>
      <c r="L285" s="40"/>
      <c r="M285" s="40"/>
      <c r="N285" s="40"/>
      <c r="O285" s="40" t="s">
        <v>24</v>
      </c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</row>
    <row r="286" spans="1:42" x14ac:dyDescent="0.25">
      <c r="A286" s="49">
        <v>122</v>
      </c>
      <c r="B286" s="50" t="s">
        <v>421</v>
      </c>
      <c r="C286" s="51" t="s">
        <v>422</v>
      </c>
      <c r="D286" s="52" t="s">
        <v>218</v>
      </c>
      <c r="E286" s="53">
        <v>8</v>
      </c>
      <c r="F286" s="54"/>
      <c r="G286" s="39">
        <f>F286*E286</f>
        <v>0</v>
      </c>
      <c r="H286" s="40"/>
      <c r="I286" s="40"/>
      <c r="J286" s="40"/>
      <c r="K286" s="40"/>
      <c r="L286" s="40"/>
      <c r="M286" s="40"/>
      <c r="N286" s="40"/>
      <c r="O286" s="40" t="s">
        <v>24</v>
      </c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</row>
    <row r="287" spans="1:42" x14ac:dyDescent="0.25">
      <c r="A287" s="49">
        <v>123</v>
      </c>
      <c r="B287" s="50" t="s">
        <v>423</v>
      </c>
      <c r="C287" s="51" t="s">
        <v>424</v>
      </c>
      <c r="D287" s="52" t="s">
        <v>218</v>
      </c>
      <c r="E287" s="53">
        <v>4</v>
      </c>
      <c r="F287" s="54"/>
      <c r="G287" s="39">
        <f>F287*E287</f>
        <v>0</v>
      </c>
      <c r="H287" s="40"/>
      <c r="I287" s="40"/>
      <c r="J287" s="40"/>
      <c r="K287" s="40"/>
      <c r="L287" s="40"/>
      <c r="M287" s="40"/>
      <c r="N287" s="40"/>
      <c r="O287" s="40" t="s">
        <v>24</v>
      </c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</row>
    <row r="288" spans="1:42" x14ac:dyDescent="0.25">
      <c r="A288" s="49">
        <v>124</v>
      </c>
      <c r="B288" s="50" t="s">
        <v>425</v>
      </c>
      <c r="C288" s="51" t="s">
        <v>426</v>
      </c>
      <c r="D288" s="52" t="s">
        <v>218</v>
      </c>
      <c r="E288" s="53">
        <v>1</v>
      </c>
      <c r="F288" s="54"/>
      <c r="G288" s="39">
        <f>F288*E288</f>
        <v>0</v>
      </c>
      <c r="H288" s="40"/>
      <c r="I288" s="40"/>
      <c r="J288" s="40"/>
      <c r="K288" s="40"/>
      <c r="L288" s="40"/>
      <c r="M288" s="40"/>
      <c r="N288" s="40"/>
      <c r="O288" s="40" t="s">
        <v>24</v>
      </c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</row>
    <row r="289" spans="1:42" x14ac:dyDescent="0.25">
      <c r="A289" s="49">
        <v>125</v>
      </c>
      <c r="B289" s="50" t="s">
        <v>427</v>
      </c>
      <c r="C289" s="51" t="s">
        <v>428</v>
      </c>
      <c r="D289" s="52" t="s">
        <v>218</v>
      </c>
      <c r="E289" s="53">
        <v>2</v>
      </c>
      <c r="F289" s="54"/>
      <c r="G289" s="39">
        <f>F289*E289</f>
        <v>0</v>
      </c>
      <c r="H289" s="40"/>
      <c r="I289" s="40"/>
      <c r="J289" s="40"/>
      <c r="K289" s="40"/>
      <c r="L289" s="40"/>
      <c r="M289" s="40"/>
      <c r="N289" s="40"/>
      <c r="O289" s="40" t="s">
        <v>24</v>
      </c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</row>
    <row r="290" spans="1:42" x14ac:dyDescent="0.25">
      <c r="A290" s="49">
        <v>126</v>
      </c>
      <c r="B290" s="50" t="s">
        <v>429</v>
      </c>
      <c r="C290" s="51" t="s">
        <v>430</v>
      </c>
      <c r="D290" s="52" t="s">
        <v>218</v>
      </c>
      <c r="E290" s="53">
        <v>2</v>
      </c>
      <c r="F290" s="54"/>
      <c r="G290" s="39">
        <f>F290*E290</f>
        <v>0</v>
      </c>
      <c r="H290" s="40"/>
      <c r="I290" s="40"/>
      <c r="J290" s="40"/>
      <c r="K290" s="40"/>
      <c r="L290" s="40"/>
      <c r="M290" s="40"/>
      <c r="N290" s="40"/>
      <c r="O290" s="40" t="s">
        <v>24</v>
      </c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x14ac:dyDescent="0.25">
      <c r="A291" s="49">
        <v>127</v>
      </c>
      <c r="B291" s="50" t="s">
        <v>431</v>
      </c>
      <c r="C291" s="51" t="s">
        <v>432</v>
      </c>
      <c r="D291" s="52" t="s">
        <v>218</v>
      </c>
      <c r="E291" s="53">
        <v>2</v>
      </c>
      <c r="F291" s="54"/>
      <c r="G291" s="39">
        <f>F291*E291</f>
        <v>0</v>
      </c>
      <c r="H291" s="40"/>
      <c r="I291" s="40"/>
      <c r="J291" s="40"/>
      <c r="K291" s="40"/>
      <c r="L291" s="40"/>
      <c r="M291" s="40"/>
      <c r="N291" s="40"/>
      <c r="O291" s="40" t="s">
        <v>24</v>
      </c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</row>
    <row r="292" spans="1:42" ht="22.5" x14ac:dyDescent="0.25">
      <c r="A292" s="49">
        <v>128</v>
      </c>
      <c r="B292" s="50" t="s">
        <v>433</v>
      </c>
      <c r="C292" s="51" t="s">
        <v>434</v>
      </c>
      <c r="D292" s="52" t="s">
        <v>218</v>
      </c>
      <c r="E292" s="53">
        <v>2</v>
      </c>
      <c r="F292" s="54"/>
      <c r="G292" s="39">
        <f>F292*E292</f>
        <v>0</v>
      </c>
      <c r="H292" s="40"/>
      <c r="I292" s="40"/>
      <c r="J292" s="40"/>
      <c r="K292" s="40"/>
      <c r="L292" s="40"/>
      <c r="M292" s="40"/>
      <c r="N292" s="40"/>
      <c r="O292" s="40" t="s">
        <v>24</v>
      </c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</row>
    <row r="293" spans="1:42" x14ac:dyDescent="0.25">
      <c r="A293" s="49">
        <v>129</v>
      </c>
      <c r="B293" s="50" t="s">
        <v>435</v>
      </c>
      <c r="C293" s="51" t="s">
        <v>436</v>
      </c>
      <c r="D293" s="52" t="s">
        <v>218</v>
      </c>
      <c r="E293" s="53">
        <v>1</v>
      </c>
      <c r="F293" s="54"/>
      <c r="G293" s="39">
        <f>F293*E293</f>
        <v>0</v>
      </c>
      <c r="H293" s="40"/>
      <c r="I293" s="40"/>
      <c r="J293" s="40"/>
      <c r="K293" s="40"/>
      <c r="L293" s="40"/>
      <c r="M293" s="40"/>
      <c r="N293" s="40"/>
      <c r="O293" s="40" t="s">
        <v>24</v>
      </c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</row>
    <row r="294" spans="1:42" x14ac:dyDescent="0.25">
      <c r="A294" s="49">
        <v>130</v>
      </c>
      <c r="B294" s="50" t="s">
        <v>437</v>
      </c>
      <c r="C294" s="51" t="s">
        <v>438</v>
      </c>
      <c r="D294" s="52" t="s">
        <v>218</v>
      </c>
      <c r="E294" s="53">
        <v>1</v>
      </c>
      <c r="F294" s="54"/>
      <c r="G294" s="39">
        <f>F294*E294</f>
        <v>0</v>
      </c>
      <c r="H294" s="40"/>
      <c r="I294" s="40"/>
      <c r="J294" s="40"/>
      <c r="K294" s="40"/>
      <c r="L294" s="40"/>
      <c r="M294" s="40"/>
      <c r="N294" s="40"/>
      <c r="O294" s="40" t="s">
        <v>24</v>
      </c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</row>
    <row r="295" spans="1:42" x14ac:dyDescent="0.25">
      <c r="A295" s="49">
        <v>131</v>
      </c>
      <c r="B295" s="50" t="s">
        <v>439</v>
      </c>
      <c r="C295" s="51" t="s">
        <v>440</v>
      </c>
      <c r="D295" s="52" t="s">
        <v>441</v>
      </c>
      <c r="E295" s="53">
        <v>1</v>
      </c>
      <c r="F295" s="54"/>
      <c r="G295" s="39">
        <f>F295*E295</f>
        <v>0</v>
      </c>
      <c r="H295" s="40"/>
      <c r="I295" s="40"/>
      <c r="J295" s="40"/>
      <c r="K295" s="40"/>
      <c r="L295" s="40"/>
      <c r="M295" s="40"/>
      <c r="N295" s="40"/>
      <c r="O295" s="40" t="s">
        <v>24</v>
      </c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</row>
    <row r="296" spans="1:42" x14ac:dyDescent="0.25">
      <c r="A296" s="49">
        <v>132</v>
      </c>
      <c r="B296" s="50" t="s">
        <v>442</v>
      </c>
      <c r="C296" s="51" t="s">
        <v>443</v>
      </c>
      <c r="D296" s="52" t="s">
        <v>218</v>
      </c>
      <c r="E296" s="53">
        <v>65</v>
      </c>
      <c r="F296" s="54"/>
      <c r="G296" s="39">
        <f>F296*E296</f>
        <v>0</v>
      </c>
      <c r="H296" s="40"/>
      <c r="I296" s="40"/>
      <c r="J296" s="40"/>
      <c r="K296" s="40"/>
      <c r="L296" s="40"/>
      <c r="M296" s="40"/>
      <c r="N296" s="40"/>
      <c r="O296" s="40" t="s">
        <v>24</v>
      </c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</row>
    <row r="297" spans="1:42" x14ac:dyDescent="0.25">
      <c r="A297" s="49">
        <v>133</v>
      </c>
      <c r="B297" s="50" t="s">
        <v>444</v>
      </c>
      <c r="C297" s="51" t="s">
        <v>445</v>
      </c>
      <c r="D297" s="52" t="s">
        <v>60</v>
      </c>
      <c r="E297" s="53">
        <v>35</v>
      </c>
      <c r="F297" s="54"/>
      <c r="G297" s="39">
        <f>F297*E297</f>
        <v>0</v>
      </c>
      <c r="H297" s="40"/>
      <c r="I297" s="40"/>
      <c r="J297" s="40"/>
      <c r="K297" s="40"/>
      <c r="L297" s="40"/>
      <c r="M297" s="40"/>
      <c r="N297" s="40"/>
      <c r="O297" s="40" t="s">
        <v>24</v>
      </c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</row>
    <row r="298" spans="1:42" x14ac:dyDescent="0.25">
      <c r="A298" s="49">
        <v>134</v>
      </c>
      <c r="B298" s="50" t="s">
        <v>446</v>
      </c>
      <c r="C298" s="51" t="s">
        <v>447</v>
      </c>
      <c r="D298" s="52" t="s">
        <v>57</v>
      </c>
      <c r="E298" s="53">
        <v>1</v>
      </c>
      <c r="F298" s="54"/>
      <c r="G298" s="39">
        <f>F298*E298</f>
        <v>0</v>
      </c>
      <c r="H298" s="40"/>
      <c r="I298" s="40"/>
      <c r="J298" s="40"/>
      <c r="K298" s="40"/>
      <c r="L298" s="40"/>
      <c r="M298" s="40"/>
      <c r="N298" s="40"/>
      <c r="O298" s="40" t="s">
        <v>24</v>
      </c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</row>
    <row r="299" spans="1:42" x14ac:dyDescent="0.25">
      <c r="A299" s="49">
        <v>135</v>
      </c>
      <c r="B299" s="50" t="s">
        <v>448</v>
      </c>
      <c r="C299" s="51" t="s">
        <v>449</v>
      </c>
      <c r="D299" s="52" t="s">
        <v>57</v>
      </c>
      <c r="E299" s="53">
        <v>1</v>
      </c>
      <c r="F299" s="54"/>
      <c r="G299" s="39">
        <f>F299*E299</f>
        <v>0</v>
      </c>
      <c r="H299" s="40"/>
      <c r="I299" s="40"/>
      <c r="J299" s="40"/>
      <c r="K299" s="40"/>
      <c r="L299" s="40"/>
      <c r="M299" s="40"/>
      <c r="N299" s="40"/>
      <c r="O299" s="40" t="s">
        <v>24</v>
      </c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</row>
    <row r="300" spans="1:42" x14ac:dyDescent="0.25">
      <c r="A300" s="26" t="s">
        <v>17</v>
      </c>
      <c r="B300" s="27" t="s">
        <v>450</v>
      </c>
      <c r="C300" s="28" t="s">
        <v>451</v>
      </c>
      <c r="D300" s="29"/>
      <c r="E300" s="30"/>
      <c r="F300" s="31"/>
      <c r="G300" s="32">
        <f>SUM(G301:G308)</f>
        <v>0</v>
      </c>
      <c r="O300" t="s">
        <v>20</v>
      </c>
    </row>
    <row r="301" spans="1:42" x14ac:dyDescent="0.25">
      <c r="A301" s="49">
        <v>136</v>
      </c>
      <c r="B301" s="50" t="s">
        <v>452</v>
      </c>
      <c r="C301" s="51" t="s">
        <v>453</v>
      </c>
      <c r="D301" s="52" t="s">
        <v>82</v>
      </c>
      <c r="E301" s="53">
        <v>26.775030000000001</v>
      </c>
      <c r="F301" s="54"/>
      <c r="G301" s="59">
        <f>F301*E301</f>
        <v>0</v>
      </c>
      <c r="H301" s="40"/>
      <c r="I301" s="40"/>
      <c r="J301" s="40"/>
      <c r="K301" s="40"/>
      <c r="L301" s="40"/>
      <c r="M301" s="40"/>
      <c r="N301" s="40"/>
      <c r="O301" s="40" t="s">
        <v>454</v>
      </c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</row>
    <row r="302" spans="1:42" x14ac:dyDescent="0.25">
      <c r="A302" s="49">
        <v>137</v>
      </c>
      <c r="B302" s="50" t="s">
        <v>455</v>
      </c>
      <c r="C302" s="51" t="s">
        <v>456</v>
      </c>
      <c r="D302" s="52" t="s">
        <v>82</v>
      </c>
      <c r="E302" s="53">
        <v>16.065020000000001</v>
      </c>
      <c r="F302" s="54"/>
      <c r="G302" s="59">
        <f>F302*E302</f>
        <v>0</v>
      </c>
      <c r="H302" s="40"/>
      <c r="I302" s="40"/>
      <c r="J302" s="40"/>
      <c r="K302" s="40"/>
      <c r="L302" s="40"/>
      <c r="M302" s="40"/>
      <c r="N302" s="40"/>
      <c r="O302" s="40" t="s">
        <v>454</v>
      </c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</row>
    <row r="303" spans="1:42" ht="22.5" x14ac:dyDescent="0.25">
      <c r="A303" s="49">
        <v>138</v>
      </c>
      <c r="B303" s="50" t="s">
        <v>457</v>
      </c>
      <c r="C303" s="51" t="s">
        <v>458</v>
      </c>
      <c r="D303" s="52" t="s">
        <v>82</v>
      </c>
      <c r="E303" s="53">
        <v>107.10012999999999</v>
      </c>
      <c r="F303" s="54"/>
      <c r="G303" s="59">
        <f>F303*E303</f>
        <v>0</v>
      </c>
      <c r="H303" s="40"/>
      <c r="I303" s="40"/>
      <c r="J303" s="40"/>
      <c r="K303" s="40"/>
      <c r="L303" s="40"/>
      <c r="M303" s="40"/>
      <c r="N303" s="40"/>
      <c r="O303" s="40" t="s">
        <v>454</v>
      </c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</row>
    <row r="304" spans="1:42" ht="22.5" x14ac:dyDescent="0.25">
      <c r="A304" s="49">
        <v>139</v>
      </c>
      <c r="B304" s="50" t="s">
        <v>459</v>
      </c>
      <c r="C304" s="51" t="s">
        <v>460</v>
      </c>
      <c r="D304" s="52" t="s">
        <v>82</v>
      </c>
      <c r="E304" s="53">
        <v>5.35501</v>
      </c>
      <c r="F304" s="54"/>
      <c r="G304" s="59">
        <f>F304*E304</f>
        <v>0</v>
      </c>
      <c r="H304" s="40"/>
      <c r="I304" s="40"/>
      <c r="J304" s="40"/>
      <c r="K304" s="40"/>
      <c r="L304" s="40"/>
      <c r="M304" s="40"/>
      <c r="N304" s="40"/>
      <c r="O304" s="40" t="s">
        <v>454</v>
      </c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</row>
    <row r="305" spans="1:42" x14ac:dyDescent="0.25">
      <c r="A305" s="49">
        <v>140</v>
      </c>
      <c r="B305" s="50" t="s">
        <v>461</v>
      </c>
      <c r="C305" s="51" t="s">
        <v>462</v>
      </c>
      <c r="D305" s="52" t="s">
        <v>82</v>
      </c>
      <c r="E305" s="53">
        <v>5.35501</v>
      </c>
      <c r="F305" s="54"/>
      <c r="G305" s="59">
        <f>F305*E305</f>
        <v>0</v>
      </c>
      <c r="H305" s="40"/>
      <c r="I305" s="40"/>
      <c r="J305" s="40"/>
      <c r="K305" s="40"/>
      <c r="L305" s="40"/>
      <c r="M305" s="40"/>
      <c r="N305" s="40"/>
      <c r="O305" s="40" t="s">
        <v>454</v>
      </c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</row>
    <row r="306" spans="1:42" x14ac:dyDescent="0.25">
      <c r="A306" s="49">
        <v>141</v>
      </c>
      <c r="B306" s="50" t="s">
        <v>463</v>
      </c>
      <c r="C306" s="51" t="s">
        <v>464</v>
      </c>
      <c r="D306" s="52" t="s">
        <v>82</v>
      </c>
      <c r="E306" s="53">
        <v>749.70092</v>
      </c>
      <c r="F306" s="54"/>
      <c r="G306" s="59">
        <f>F306*E306</f>
        <v>0</v>
      </c>
      <c r="H306" s="40"/>
      <c r="I306" s="40"/>
      <c r="J306" s="40"/>
      <c r="K306" s="40"/>
      <c r="L306" s="40"/>
      <c r="M306" s="40"/>
      <c r="N306" s="40"/>
      <c r="O306" s="40" t="s">
        <v>454</v>
      </c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</row>
    <row r="307" spans="1:42" ht="22.5" x14ac:dyDescent="0.25">
      <c r="A307" s="49">
        <v>142</v>
      </c>
      <c r="B307" s="50" t="s">
        <v>465</v>
      </c>
      <c r="C307" s="51" t="s">
        <v>466</v>
      </c>
      <c r="D307" s="52" t="s">
        <v>82</v>
      </c>
      <c r="E307" s="53">
        <v>5.35501</v>
      </c>
      <c r="F307" s="54"/>
      <c r="G307" s="59">
        <f>F307*E307</f>
        <v>0</v>
      </c>
      <c r="H307" s="40"/>
      <c r="I307" s="40"/>
      <c r="J307" s="40"/>
      <c r="K307" s="40"/>
      <c r="L307" s="40"/>
      <c r="M307" s="40"/>
      <c r="N307" s="40"/>
      <c r="O307" s="40" t="s">
        <v>454</v>
      </c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</row>
    <row r="308" spans="1:42" x14ac:dyDescent="0.25">
      <c r="A308" s="49">
        <v>143</v>
      </c>
      <c r="B308" s="50" t="s">
        <v>467</v>
      </c>
      <c r="C308" s="51" t="s">
        <v>468</v>
      </c>
      <c r="D308" s="52" t="s">
        <v>82</v>
      </c>
      <c r="E308" s="53">
        <v>5.35501</v>
      </c>
      <c r="F308" s="54"/>
      <c r="G308" s="59">
        <f>F308*E308</f>
        <v>0</v>
      </c>
      <c r="H308" s="40"/>
      <c r="I308" s="40"/>
      <c r="J308" s="40"/>
      <c r="K308" s="40"/>
      <c r="L308" s="40"/>
      <c r="M308" s="40"/>
      <c r="N308" s="40"/>
      <c r="O308" s="40" t="s">
        <v>454</v>
      </c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</row>
    <row r="309" spans="1:42" x14ac:dyDescent="0.25">
      <c r="A309" s="26" t="s">
        <v>17</v>
      </c>
      <c r="B309" s="27" t="s">
        <v>469</v>
      </c>
      <c r="C309" s="28" t="s">
        <v>470</v>
      </c>
      <c r="D309" s="29"/>
      <c r="E309" s="30"/>
      <c r="F309" s="31"/>
      <c r="G309" s="32">
        <f>SUM(G310:G314)</f>
        <v>0</v>
      </c>
      <c r="O309" t="s">
        <v>20</v>
      </c>
    </row>
    <row r="310" spans="1:42" x14ac:dyDescent="0.25">
      <c r="A310" s="49">
        <v>144</v>
      </c>
      <c r="B310" s="50" t="s">
        <v>471</v>
      </c>
      <c r="C310" s="51" t="s">
        <v>472</v>
      </c>
      <c r="D310" s="52" t="s">
        <v>473</v>
      </c>
      <c r="E310" s="53">
        <v>16</v>
      </c>
      <c r="F310" s="54"/>
      <c r="G310" s="59">
        <f>F310*E310</f>
        <v>0</v>
      </c>
      <c r="H310" s="40"/>
      <c r="I310" s="40"/>
      <c r="J310" s="40"/>
      <c r="K310" s="40"/>
      <c r="L310" s="40"/>
      <c r="M310" s="40"/>
      <c r="N310" s="40"/>
      <c r="O310" s="40" t="s">
        <v>474</v>
      </c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</row>
    <row r="311" spans="1:42" x14ac:dyDescent="0.25">
      <c r="A311" s="49">
        <v>145</v>
      </c>
      <c r="B311" s="50" t="s">
        <v>475</v>
      </c>
      <c r="C311" s="51" t="s">
        <v>476</v>
      </c>
      <c r="D311" s="52" t="s">
        <v>473</v>
      </c>
      <c r="E311" s="53">
        <v>16</v>
      </c>
      <c r="F311" s="54"/>
      <c r="G311" s="59">
        <f>F311*E311</f>
        <v>0</v>
      </c>
      <c r="H311" s="40"/>
      <c r="I311" s="40"/>
      <c r="J311" s="40"/>
      <c r="K311" s="40"/>
      <c r="L311" s="40"/>
      <c r="M311" s="40"/>
      <c r="N311" s="40"/>
      <c r="O311" s="40" t="s">
        <v>474</v>
      </c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</row>
    <row r="312" spans="1:42" x14ac:dyDescent="0.25">
      <c r="A312" s="49">
        <v>146</v>
      </c>
      <c r="B312" s="50" t="s">
        <v>477</v>
      </c>
      <c r="C312" s="51" t="s">
        <v>478</v>
      </c>
      <c r="D312" s="52" t="s">
        <v>479</v>
      </c>
      <c r="E312" s="53">
        <v>1</v>
      </c>
      <c r="F312" s="54"/>
      <c r="G312" s="59">
        <f>F312*E312</f>
        <v>0</v>
      </c>
      <c r="H312" s="40"/>
      <c r="I312" s="40"/>
      <c r="J312" s="40"/>
      <c r="K312" s="40"/>
      <c r="L312" s="40"/>
      <c r="M312" s="40"/>
      <c r="N312" s="40"/>
      <c r="O312" s="40" t="s">
        <v>480</v>
      </c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</row>
    <row r="313" spans="1:42" x14ac:dyDescent="0.25">
      <c r="A313" s="49">
        <v>147</v>
      </c>
      <c r="B313" s="50" t="s">
        <v>481</v>
      </c>
      <c r="C313" s="51" t="s">
        <v>482</v>
      </c>
      <c r="D313" s="52" t="s">
        <v>479</v>
      </c>
      <c r="E313" s="53">
        <v>1</v>
      </c>
      <c r="F313" s="54"/>
      <c r="G313" s="59">
        <f>F313*E313</f>
        <v>0</v>
      </c>
      <c r="H313" s="40"/>
      <c r="I313" s="40"/>
      <c r="J313" s="40"/>
      <c r="K313" s="40"/>
      <c r="L313" s="40"/>
      <c r="M313" s="40"/>
      <c r="N313" s="40"/>
      <c r="O313" s="40" t="s">
        <v>480</v>
      </c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</row>
    <row r="314" spans="1:42" x14ac:dyDescent="0.25">
      <c r="A314" s="33">
        <v>148</v>
      </c>
      <c r="B314" s="34" t="s">
        <v>483</v>
      </c>
      <c r="C314" s="35" t="s">
        <v>484</v>
      </c>
      <c r="D314" s="36" t="s">
        <v>479</v>
      </c>
      <c r="E314" s="37">
        <v>1</v>
      </c>
      <c r="F314" s="65"/>
      <c r="G314" s="55">
        <f>F314*E314</f>
        <v>0</v>
      </c>
      <c r="H314" s="40"/>
      <c r="I314" s="40"/>
      <c r="J314" s="40"/>
      <c r="K314" s="40"/>
      <c r="L314" s="40"/>
      <c r="M314" s="40"/>
      <c r="N314" s="40"/>
      <c r="O314" s="40" t="s">
        <v>480</v>
      </c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</row>
    <row r="315" spans="1:42" x14ac:dyDescent="0.25">
      <c r="A315" s="20"/>
      <c r="B315" s="21"/>
      <c r="C315" s="66"/>
      <c r="D315" s="22"/>
      <c r="E315" s="20"/>
      <c r="F315" s="20"/>
      <c r="G315" s="20"/>
      <c r="M315">
        <v>12</v>
      </c>
      <c r="N315">
        <v>21</v>
      </c>
      <c r="O315" t="s">
        <v>485</v>
      </c>
    </row>
    <row r="316" spans="1:42" x14ac:dyDescent="0.25">
      <c r="C316" s="67"/>
      <c r="D316" s="15"/>
      <c r="O316" t="s">
        <v>486</v>
      </c>
    </row>
    <row r="317" spans="1:42" x14ac:dyDescent="0.25">
      <c r="D317" s="15"/>
    </row>
    <row r="318" spans="1:42" x14ac:dyDescent="0.25">
      <c r="D318" s="15"/>
    </row>
    <row r="319" spans="1:42" x14ac:dyDescent="0.25">
      <c r="D319" s="15"/>
    </row>
    <row r="320" spans="1:42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sheetProtection algorithmName="SHA-512" hashValue="4iJPyHYdyzpuyqtJWVoYLIfwUmJkj6Dpi1MGix5EZaJDBVmFGhxiXQDTHvPhj+lBMtNjhvpej67XV98HjcA/pw==" saltValue="dPgtE9EVyd8FklzLhD0ATA==" spinCount="100000" sheet="1" objects="1" scenarios="1"/>
  <mergeCells count="3">
    <mergeCell ref="C4:G4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Rozpočet</vt:lpstr>
      <vt:lpstr>Mena</vt:lpstr>
      <vt:lpstr>Rozpočet!Oblast_tisku</vt:lpstr>
      <vt:lpstr>Rekapitulace!SazbaDPH1</vt:lpstr>
      <vt:lpstr>Rekapitulace!SazbaDPH2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David</dc:creator>
  <cp:lastModifiedBy>Srovnal David</cp:lastModifiedBy>
  <dcterms:created xsi:type="dcterms:W3CDTF">2025-04-16T12:39:36Z</dcterms:created>
  <dcterms:modified xsi:type="dcterms:W3CDTF">2025-04-16T12:44:14Z</dcterms:modified>
</cp:coreProperties>
</file>